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0 共用\006「ホームページ」データ格納\09 収納課\"/>
    </mc:Choice>
  </mc:AlternateContent>
  <bookViews>
    <workbookView xWindow="480" yWindow="90" windowWidth="11370" windowHeight="6915" tabRatio="784" firstSheet="1" activeTab="1"/>
  </bookViews>
  <sheets>
    <sheet name="Sheet2" sheetId="5" state="hidden" r:id="rId1"/>
    <sheet name="料額表(A3版）" sheetId="14" r:id="rId2"/>
  </sheets>
  <definedNames>
    <definedName name="_xlnm.Print_Area" localSheetId="1">'料額表(A3版）'!$A$1:$AU$64</definedName>
  </definedNames>
  <calcPr calcId="162913"/>
</workbook>
</file>

<file path=xl/calcChain.xml><?xml version="1.0" encoding="utf-8"?>
<calcChain xmlns="http://schemas.openxmlformats.org/spreadsheetml/2006/main">
  <c r="AM56" i="14" l="1"/>
  <c r="AI56" i="14" s="1"/>
  <c r="AK56" i="14" s="1"/>
  <c r="AA56" i="14"/>
  <c r="W56" i="14" s="1"/>
  <c r="Y56" i="14" s="1"/>
  <c r="U56" i="14"/>
  <c r="O56" i="14"/>
  <c r="K56" i="14" s="1"/>
  <c r="AM55" i="14"/>
  <c r="AA55" i="14"/>
  <c r="U55" i="14"/>
  <c r="AG55" i="14" s="1"/>
  <c r="O55" i="14"/>
  <c r="K55" i="14" s="1"/>
  <c r="AM54" i="14"/>
  <c r="AA54" i="14"/>
  <c r="U54" i="14"/>
  <c r="Q54" i="14" s="1"/>
  <c r="O54" i="14"/>
  <c r="AG54" i="14" l="1"/>
  <c r="AS54" i="14" s="1"/>
  <c r="S54" i="14"/>
  <c r="AS55" i="14"/>
  <c r="I54" i="14"/>
  <c r="W54" i="14"/>
  <c r="AC54" i="14" s="1"/>
  <c r="AI55" i="14"/>
  <c r="AK55" i="14" s="1"/>
  <c r="M55" i="14"/>
  <c r="M56" i="14"/>
  <c r="I56" i="14"/>
  <c r="Q56" i="14"/>
  <c r="AC56" i="14" s="1"/>
  <c r="AO56" i="14" s="1"/>
  <c r="AG56" i="14"/>
  <c r="AS56" i="14" s="1"/>
  <c r="E54" i="14"/>
  <c r="G54" i="14" s="1"/>
  <c r="K54" i="14"/>
  <c r="M54" i="14" s="1"/>
  <c r="AI54" i="14"/>
  <c r="W55" i="14"/>
  <c r="Y55" i="14" s="1"/>
  <c r="I55" i="14"/>
  <c r="Q55" i="14"/>
  <c r="Y54" i="14" l="1"/>
  <c r="AE54" i="14" s="1"/>
  <c r="AO54" i="14"/>
  <c r="E56" i="14"/>
  <c r="G56" i="14" s="1"/>
  <c r="S56" i="14"/>
  <c r="AE56" i="14" s="1"/>
  <c r="AQ56" i="14" s="1"/>
  <c r="AC55" i="14"/>
  <c r="AO55" i="14" s="1"/>
  <c r="S55" i="14"/>
  <c r="AE55" i="14" s="1"/>
  <c r="AQ55" i="14" s="1"/>
  <c r="E55" i="14"/>
  <c r="G55" i="14" s="1"/>
  <c r="AK54" i="14"/>
  <c r="AQ54" i="14" l="1"/>
  <c r="AM53" i="14" l="1"/>
  <c r="AI53" i="14" s="1"/>
  <c r="AK53" i="14" s="1"/>
  <c r="AA53" i="14"/>
  <c r="U53" i="14"/>
  <c r="O53" i="14"/>
  <c r="K53" i="14" s="1"/>
  <c r="M53" i="14" s="1"/>
  <c r="AM52" i="14"/>
  <c r="AA52" i="14"/>
  <c r="W52" i="14" s="1"/>
  <c r="Y52" i="14" s="1"/>
  <c r="U52" i="14"/>
  <c r="O52" i="14"/>
  <c r="AM51" i="14"/>
  <c r="AI51" i="14" s="1"/>
  <c r="AK51" i="14" s="1"/>
  <c r="AA51" i="14"/>
  <c r="U51" i="14"/>
  <c r="O51" i="14"/>
  <c r="K51" i="14" s="1"/>
  <c r="M51" i="14" s="1"/>
  <c r="AM50" i="14"/>
  <c r="AA50" i="14"/>
  <c r="W50" i="14" s="1"/>
  <c r="Y50" i="14" s="1"/>
  <c r="U50" i="14"/>
  <c r="O50" i="14"/>
  <c r="AM49" i="14"/>
  <c r="AI49" i="14" s="1"/>
  <c r="AK49" i="14" s="1"/>
  <c r="AA49" i="14"/>
  <c r="U49" i="14"/>
  <c r="O49" i="14"/>
  <c r="K49" i="14" s="1"/>
  <c r="M49" i="14" s="1"/>
  <c r="AM48" i="14"/>
  <c r="AA48" i="14"/>
  <c r="W48" i="14" s="1"/>
  <c r="Y48" i="14" s="1"/>
  <c r="U48" i="14"/>
  <c r="O48" i="14"/>
  <c r="AM47" i="14"/>
  <c r="AI47" i="14" s="1"/>
  <c r="AK47" i="14" s="1"/>
  <c r="AA47" i="14"/>
  <c r="U47" i="14"/>
  <c r="O47" i="14"/>
  <c r="K47" i="14" s="1"/>
  <c r="M47" i="14" s="1"/>
  <c r="AM46" i="14"/>
  <c r="AA46" i="14"/>
  <c r="W46" i="14" s="1"/>
  <c r="Y46" i="14" s="1"/>
  <c r="U46" i="14"/>
  <c r="O46" i="14"/>
  <c r="AM45" i="14"/>
  <c r="AI45" i="14" s="1"/>
  <c r="AK45" i="14" s="1"/>
  <c r="AA45" i="14"/>
  <c r="U45" i="14"/>
  <c r="O45" i="14"/>
  <c r="K45" i="14" s="1"/>
  <c r="M45" i="14" s="1"/>
  <c r="AM44" i="14"/>
  <c r="AA44" i="14"/>
  <c r="W44" i="14" s="1"/>
  <c r="Y44" i="14" s="1"/>
  <c r="U44" i="14"/>
  <c r="Q44" i="14" s="1"/>
  <c r="O44" i="14"/>
  <c r="AM43" i="14"/>
  <c r="AI43" i="14" s="1"/>
  <c r="AK43" i="14" s="1"/>
  <c r="AA43" i="14"/>
  <c r="U43" i="14"/>
  <c r="O43" i="14"/>
  <c r="K43" i="14" s="1"/>
  <c r="M43" i="14" s="1"/>
  <c r="AM42" i="14"/>
  <c r="AA42" i="14"/>
  <c r="W42" i="14" s="1"/>
  <c r="Y42" i="14" s="1"/>
  <c r="U42" i="14"/>
  <c r="Q42" i="14" s="1"/>
  <c r="O42" i="14"/>
  <c r="AM41" i="14"/>
  <c r="AI41" i="14" s="1"/>
  <c r="AK41" i="14" s="1"/>
  <c r="AA41" i="14"/>
  <c r="U41" i="14"/>
  <c r="O41" i="14"/>
  <c r="K41" i="14" s="1"/>
  <c r="M41" i="14" s="1"/>
  <c r="AM40" i="14"/>
  <c r="AA40" i="14"/>
  <c r="W40" i="14" s="1"/>
  <c r="Y40" i="14" s="1"/>
  <c r="U40" i="14"/>
  <c r="O40" i="14"/>
  <c r="AM39" i="14"/>
  <c r="AA39" i="14"/>
  <c r="U39" i="14"/>
  <c r="O39" i="14"/>
  <c r="K39" i="14" s="1"/>
  <c r="M39" i="14" s="1"/>
  <c r="AM38" i="14"/>
  <c r="AA38" i="14"/>
  <c r="W38" i="14" s="1"/>
  <c r="Y38" i="14" s="1"/>
  <c r="U38" i="14"/>
  <c r="O38" i="14"/>
  <c r="AM37" i="14"/>
  <c r="AI37" i="14" s="1"/>
  <c r="AK37" i="14" s="1"/>
  <c r="AA37" i="14"/>
  <c r="U37" i="14"/>
  <c r="O37" i="14"/>
  <c r="K37" i="14" s="1"/>
  <c r="AM36" i="14"/>
  <c r="AI36" i="14" s="1"/>
  <c r="AA36" i="14"/>
  <c r="U36" i="14"/>
  <c r="Q36" i="14" s="1"/>
  <c r="O36" i="14"/>
  <c r="AM35" i="14"/>
  <c r="AI35" i="14" s="1"/>
  <c r="AK35" i="14" s="1"/>
  <c r="AA35" i="14"/>
  <c r="W35" i="14" s="1"/>
  <c r="U35" i="14"/>
  <c r="O35" i="14"/>
  <c r="AM34" i="14"/>
  <c r="AI34" i="14" s="1"/>
  <c r="AA34" i="14"/>
  <c r="W34" i="14" s="1"/>
  <c r="Y34" i="14" s="1"/>
  <c r="U34" i="14"/>
  <c r="Q34" i="14" s="1"/>
  <c r="O34" i="14"/>
  <c r="K34" i="14" s="1"/>
  <c r="AM33" i="14"/>
  <c r="AI33" i="14" s="1"/>
  <c r="AK33" i="14" s="1"/>
  <c r="AA33" i="14"/>
  <c r="W33" i="14" s="1"/>
  <c r="Y33" i="14" s="1"/>
  <c r="U33" i="14"/>
  <c r="Q33" i="14" s="1"/>
  <c r="O33" i="14"/>
  <c r="AM32" i="14"/>
  <c r="AA32" i="14"/>
  <c r="W32" i="14" s="1"/>
  <c r="Y32" i="14" s="1"/>
  <c r="U32" i="14"/>
  <c r="O32" i="14"/>
  <c r="K32" i="14" s="1"/>
  <c r="AM31" i="14"/>
  <c r="AA31" i="14"/>
  <c r="U31" i="14"/>
  <c r="O31" i="14"/>
  <c r="K31" i="14" s="1"/>
  <c r="AM30" i="14"/>
  <c r="AI30" i="14" s="1"/>
  <c r="AA30" i="14"/>
  <c r="W30" i="14" s="1"/>
  <c r="Y30" i="14" s="1"/>
  <c r="U30" i="14"/>
  <c r="O30" i="14"/>
  <c r="K30" i="14" s="1"/>
  <c r="AM29" i="14"/>
  <c r="AI29" i="14" s="1"/>
  <c r="AK29" i="14" s="1"/>
  <c r="AA29" i="14"/>
  <c r="W29" i="14" s="1"/>
  <c r="U29" i="14"/>
  <c r="O29" i="14"/>
  <c r="K29" i="14" s="1"/>
  <c r="AM28" i="14"/>
  <c r="AI28" i="14" s="1"/>
  <c r="AA28" i="14"/>
  <c r="W28" i="14" s="1"/>
  <c r="U28" i="14"/>
  <c r="O28" i="14"/>
  <c r="K28" i="14" s="1"/>
  <c r="AM27" i="14"/>
  <c r="AI27" i="14" s="1"/>
  <c r="AK27" i="14" s="1"/>
  <c r="AA27" i="14"/>
  <c r="W27" i="14" s="1"/>
  <c r="U27" i="14"/>
  <c r="O27" i="14"/>
  <c r="K27" i="14" s="1"/>
  <c r="M27" i="14" s="1"/>
  <c r="AM26" i="14"/>
  <c r="AI26" i="14" s="1"/>
  <c r="AA26" i="14"/>
  <c r="W26" i="14" s="1"/>
  <c r="Y26" i="14" s="1"/>
  <c r="U26" i="14"/>
  <c r="O26" i="14"/>
  <c r="K26" i="14" s="1"/>
  <c r="AM25" i="14"/>
  <c r="AI25" i="14" s="1"/>
  <c r="AK25" i="14" s="1"/>
  <c r="AA25" i="14"/>
  <c r="W25" i="14" s="1"/>
  <c r="U25" i="14"/>
  <c r="O25" i="14"/>
  <c r="AM24" i="14"/>
  <c r="AA24" i="14"/>
  <c r="U24" i="14"/>
  <c r="O24" i="14"/>
  <c r="K24" i="14" s="1"/>
  <c r="AM23" i="14"/>
  <c r="AI23" i="14" s="1"/>
  <c r="AK23" i="14" s="1"/>
  <c r="AA23" i="14"/>
  <c r="W23" i="14" s="1"/>
  <c r="U23" i="14"/>
  <c r="O23" i="14"/>
  <c r="K23" i="14" s="1"/>
  <c r="M23" i="14" s="1"/>
  <c r="AM22" i="14"/>
  <c r="AI22" i="14" s="1"/>
  <c r="AA22" i="14"/>
  <c r="W22" i="14" s="1"/>
  <c r="Y22" i="14" s="1"/>
  <c r="U22" i="14"/>
  <c r="O22" i="14"/>
  <c r="AM21" i="14"/>
  <c r="AI21" i="14" s="1"/>
  <c r="AK21" i="14" s="1"/>
  <c r="AA21" i="14"/>
  <c r="U21" i="14"/>
  <c r="O21" i="14"/>
  <c r="AM20" i="14"/>
  <c r="AA20" i="14"/>
  <c r="W20" i="14" s="1"/>
  <c r="Y20" i="14" s="1"/>
  <c r="U20" i="14"/>
  <c r="O20" i="14"/>
  <c r="AM19" i="14"/>
  <c r="AI19" i="14" s="1"/>
  <c r="AK19" i="14" s="1"/>
  <c r="AA19" i="14"/>
  <c r="U19" i="14"/>
  <c r="O19" i="14"/>
  <c r="K19" i="14" s="1"/>
  <c r="M19" i="14" s="1"/>
  <c r="AM18" i="14"/>
  <c r="AA18" i="14"/>
  <c r="W18" i="14" s="1"/>
  <c r="Y18" i="14" s="1"/>
  <c r="U18" i="14"/>
  <c r="O18" i="14"/>
  <c r="AM17" i="14"/>
  <c r="AI17" i="14" s="1"/>
  <c r="AK17" i="14" s="1"/>
  <c r="AA17" i="14"/>
  <c r="U17" i="14"/>
  <c r="O17" i="14"/>
  <c r="K17" i="14" s="1"/>
  <c r="AM16" i="14"/>
  <c r="AA16" i="14"/>
  <c r="W16" i="14" s="1"/>
  <c r="Y16" i="14" s="1"/>
  <c r="U16" i="14"/>
  <c r="O16" i="14"/>
  <c r="AM15" i="14"/>
  <c r="AA15" i="14"/>
  <c r="W15" i="14" s="1"/>
  <c r="U15" i="14"/>
  <c r="O15" i="14"/>
  <c r="K15" i="14" s="1"/>
  <c r="M15" i="14" s="1"/>
  <c r="AM14" i="14"/>
  <c r="AI14" i="14" s="1"/>
  <c r="AA14" i="14"/>
  <c r="U14" i="14"/>
  <c r="Q14" i="14" s="1"/>
  <c r="O14" i="14"/>
  <c r="AM13" i="14"/>
  <c r="AA13" i="14"/>
  <c r="W13" i="14" s="1"/>
  <c r="U13" i="14"/>
  <c r="O13" i="14"/>
  <c r="K13" i="14" s="1"/>
  <c r="M13" i="14" s="1"/>
  <c r="AM12" i="14"/>
  <c r="AI12" i="14" s="1"/>
  <c r="AA12" i="14"/>
  <c r="W12" i="14" s="1"/>
  <c r="Y12" i="14" s="1"/>
  <c r="U12" i="14"/>
  <c r="Q12" i="14" s="1"/>
  <c r="S12" i="14" s="1"/>
  <c r="O12" i="14"/>
  <c r="K12" i="14" s="1"/>
  <c r="AM11" i="14"/>
  <c r="AI11" i="14" s="1"/>
  <c r="AK11" i="14" s="1"/>
  <c r="AA11" i="14"/>
  <c r="W11" i="14" s="1"/>
  <c r="U11" i="14"/>
  <c r="O11" i="14"/>
  <c r="K11" i="14" s="1"/>
  <c r="M11" i="14" s="1"/>
  <c r="AM10" i="14"/>
  <c r="AI10" i="14" s="1"/>
  <c r="AA10" i="14"/>
  <c r="U10" i="14"/>
  <c r="Q10" i="14" s="1"/>
  <c r="O10" i="14"/>
  <c r="K10" i="14" s="1"/>
  <c r="AM9" i="14"/>
  <c r="AA9" i="14"/>
  <c r="W9" i="14" s="1"/>
  <c r="U9" i="14"/>
  <c r="O9" i="14"/>
  <c r="K9" i="14" s="1"/>
  <c r="M9" i="14" s="1"/>
  <c r="AM8" i="14"/>
  <c r="AI8" i="14" s="1"/>
  <c r="AA8" i="14"/>
  <c r="W8" i="14" s="1"/>
  <c r="Y8" i="14" s="1"/>
  <c r="U8" i="14"/>
  <c r="O8" i="14"/>
  <c r="K8" i="14" s="1"/>
  <c r="AM7" i="14"/>
  <c r="AI7" i="14" s="1"/>
  <c r="AK7" i="14" s="1"/>
  <c r="AA7" i="14"/>
  <c r="W7" i="14" s="1"/>
  <c r="U7" i="14"/>
  <c r="O7" i="14"/>
  <c r="K7" i="14" s="1"/>
  <c r="M7" i="14" s="1"/>
  <c r="AG35" i="14" l="1"/>
  <c r="AS35" i="14" s="1"/>
  <c r="I10" i="14"/>
  <c r="E10" i="14" s="1"/>
  <c r="AG16" i="14"/>
  <c r="AS16" i="14" s="1"/>
  <c r="I20" i="14"/>
  <c r="E20" i="14" s="1"/>
  <c r="G20" i="14" s="1"/>
  <c r="AG32" i="14"/>
  <c r="AG48" i="14"/>
  <c r="AS48" i="14" s="1"/>
  <c r="AG26" i="14"/>
  <c r="AS26" i="14" s="1"/>
  <c r="AG46" i="14"/>
  <c r="AS46" i="14" s="1"/>
  <c r="AG52" i="14"/>
  <c r="AS52" i="14" s="1"/>
  <c r="I28" i="14"/>
  <c r="E28" i="14" s="1"/>
  <c r="AC33" i="14"/>
  <c r="M34" i="14"/>
  <c r="I40" i="14"/>
  <c r="E40" i="14" s="1"/>
  <c r="G40" i="14" s="1"/>
  <c r="AG20" i="14"/>
  <c r="AS20" i="14" s="1"/>
  <c r="AG50" i="14"/>
  <c r="I18" i="14"/>
  <c r="E18" i="14" s="1"/>
  <c r="G18" i="14" s="1"/>
  <c r="AG8" i="14"/>
  <c r="AS8" i="14" s="1"/>
  <c r="I14" i="14"/>
  <c r="E14" i="14" s="1"/>
  <c r="G14" i="14" s="1"/>
  <c r="I33" i="14"/>
  <c r="E33" i="14" s="1"/>
  <c r="I35" i="14"/>
  <c r="E35" i="14" s="1"/>
  <c r="M37" i="14"/>
  <c r="Q8" i="14"/>
  <c r="S8" i="14" s="1"/>
  <c r="AE8" i="14" s="1"/>
  <c r="AG12" i="14"/>
  <c r="AS12" i="14" s="1"/>
  <c r="Q20" i="14"/>
  <c r="AC20" i="14" s="1"/>
  <c r="Q28" i="14"/>
  <c r="S28" i="14" s="1"/>
  <c r="AG30" i="14"/>
  <c r="AS30" i="14" s="1"/>
  <c r="AK34" i="14"/>
  <c r="K35" i="14"/>
  <c r="M35" i="14" s="1"/>
  <c r="AC44" i="14"/>
  <c r="AG47" i="14"/>
  <c r="AS47" i="14" s="1"/>
  <c r="AG51" i="14"/>
  <c r="AS51" i="14" s="1"/>
  <c r="I52" i="14"/>
  <c r="E52" i="14" s="1"/>
  <c r="G52" i="14" s="1"/>
  <c r="AG22" i="14"/>
  <c r="AS22" i="14" s="1"/>
  <c r="Q26" i="14"/>
  <c r="AC26" i="14" s="1"/>
  <c r="AO26" i="14" s="1"/>
  <c r="K33" i="14"/>
  <c r="M33" i="14" s="1"/>
  <c r="I34" i="14"/>
  <c r="AG38" i="14"/>
  <c r="AS38" i="14" s="1"/>
  <c r="Q40" i="14"/>
  <c r="AC40" i="14" s="1"/>
  <c r="AG40" i="14"/>
  <c r="AS40" i="14" s="1"/>
  <c r="Q48" i="14"/>
  <c r="AC48" i="14" s="1"/>
  <c r="I50" i="14"/>
  <c r="Q52" i="14"/>
  <c r="AC52" i="14" s="1"/>
  <c r="M17" i="14"/>
  <c r="AI31" i="14"/>
  <c r="AK31" i="14" s="1"/>
  <c r="AS32" i="14"/>
  <c r="AS50" i="14"/>
  <c r="AC42" i="14"/>
  <c r="AI15" i="14"/>
  <c r="AK15" i="14" s="1"/>
  <c r="Q24" i="14"/>
  <c r="S24" i="14" s="1"/>
  <c r="K14" i="14"/>
  <c r="M14" i="14" s="1"/>
  <c r="AG14" i="14"/>
  <c r="AS14" i="14" s="1"/>
  <c r="I16" i="14"/>
  <c r="Q18" i="14"/>
  <c r="S18" i="14" s="1"/>
  <c r="AE18" i="14" s="1"/>
  <c r="AG18" i="14"/>
  <c r="AS18" i="14" s="1"/>
  <c r="Q22" i="14"/>
  <c r="S22" i="14" s="1"/>
  <c r="AE22" i="14" s="1"/>
  <c r="I24" i="14"/>
  <c r="E24" i="14" s="1"/>
  <c r="G24" i="14" s="1"/>
  <c r="AG33" i="14"/>
  <c r="AS33" i="14" s="1"/>
  <c r="AG36" i="14"/>
  <c r="AS36" i="14" s="1"/>
  <c r="AK36" i="14"/>
  <c r="I38" i="14"/>
  <c r="I48" i="14"/>
  <c r="E48" i="14" s="1"/>
  <c r="Q50" i="14"/>
  <c r="AC50" i="14" s="1"/>
  <c r="AG53" i="14"/>
  <c r="AS53" i="14" s="1"/>
  <c r="AC34" i="14"/>
  <c r="AO34" i="14" s="1"/>
  <c r="W36" i="14"/>
  <c r="Y36" i="14" s="1"/>
  <c r="AI39" i="14"/>
  <c r="AK39" i="14" s="1"/>
  <c r="I46" i="14"/>
  <c r="E46" i="14" s="1"/>
  <c r="G46" i="14" s="1"/>
  <c r="AG10" i="14"/>
  <c r="AS10" i="14" s="1"/>
  <c r="Q16" i="14"/>
  <c r="AC16" i="14" s="1"/>
  <c r="Q30" i="14"/>
  <c r="S30" i="14" s="1"/>
  <c r="AE30" i="14" s="1"/>
  <c r="I32" i="14"/>
  <c r="E32" i="14" s="1"/>
  <c r="Q38" i="14"/>
  <c r="S38" i="14" s="1"/>
  <c r="AE38" i="14" s="1"/>
  <c r="Q46" i="14"/>
  <c r="AC46" i="14" s="1"/>
  <c r="AG49" i="14"/>
  <c r="AS49" i="14" s="1"/>
  <c r="AE12" i="14"/>
  <c r="M31" i="14"/>
  <c r="AO33" i="14"/>
  <c r="S42" i="14"/>
  <c r="AE42" i="14" s="1"/>
  <c r="AG42" i="14"/>
  <c r="AS42" i="14" s="1"/>
  <c r="S44" i="14"/>
  <c r="AE44" i="14" s="1"/>
  <c r="AG44" i="14"/>
  <c r="AS44" i="14" s="1"/>
  <c r="Y7" i="14"/>
  <c r="M8" i="14"/>
  <c r="M12" i="14"/>
  <c r="AG13" i="14"/>
  <c r="AS13" i="14" s="1"/>
  <c r="Q13" i="14"/>
  <c r="I13" i="14"/>
  <c r="AI9" i="14"/>
  <c r="AK9" i="14" s="1"/>
  <c r="AI13" i="14"/>
  <c r="AK13" i="14" s="1"/>
  <c r="K18" i="14"/>
  <c r="M18" i="14" s="1"/>
  <c r="AI18" i="14"/>
  <c r="AK18" i="14" s="1"/>
  <c r="AG19" i="14"/>
  <c r="AS19" i="14" s="1"/>
  <c r="Q19" i="14"/>
  <c r="I19" i="14"/>
  <c r="AG7" i="14"/>
  <c r="AS7" i="14" s="1"/>
  <c r="Q7" i="14"/>
  <c r="I7" i="14"/>
  <c r="I8" i="14"/>
  <c r="AK8" i="14"/>
  <c r="Y9" i="14"/>
  <c r="M10" i="14"/>
  <c r="W10" i="14"/>
  <c r="Y10" i="14" s="1"/>
  <c r="AG11" i="14"/>
  <c r="AS11" i="14" s="1"/>
  <c r="Q11" i="14"/>
  <c r="I11" i="14"/>
  <c r="I12" i="14"/>
  <c r="AK12" i="14"/>
  <c r="AQ12" i="14" s="1"/>
  <c r="Y13" i="14"/>
  <c r="W14" i="14"/>
  <c r="Y14" i="14" s="1"/>
  <c r="AG15" i="14"/>
  <c r="AS15" i="14" s="1"/>
  <c r="Q15" i="14"/>
  <c r="I15" i="14"/>
  <c r="K16" i="14"/>
  <c r="M16" i="14" s="1"/>
  <c r="AI16" i="14"/>
  <c r="AK16" i="14" s="1"/>
  <c r="AG17" i="14"/>
  <c r="AS17" i="14" s="1"/>
  <c r="Q17" i="14"/>
  <c r="I17" i="14"/>
  <c r="W19" i="14"/>
  <c r="Y19" i="14" s="1"/>
  <c r="W21" i="14"/>
  <c r="Y21" i="14" s="1"/>
  <c r="K22" i="14"/>
  <c r="M22" i="14" s="1"/>
  <c r="I22" i="14"/>
  <c r="AG23" i="14"/>
  <c r="AS23" i="14" s="1"/>
  <c r="Q23" i="14"/>
  <c r="AC23" i="14" s="1"/>
  <c r="AO23" i="14" s="1"/>
  <c r="I23" i="14"/>
  <c r="S16" i="14"/>
  <c r="AE16" i="14" s="1"/>
  <c r="W17" i="14"/>
  <c r="Y17" i="14" s="1"/>
  <c r="AK10" i="14"/>
  <c r="AK14" i="14"/>
  <c r="Y15" i="14"/>
  <c r="K20" i="14"/>
  <c r="M20" i="14" s="1"/>
  <c r="AI20" i="14"/>
  <c r="AK20" i="14" s="1"/>
  <c r="K21" i="14"/>
  <c r="M21" i="14" s="1"/>
  <c r="W24" i="14"/>
  <c r="Y24" i="14" s="1"/>
  <c r="AE24" i="14" s="1"/>
  <c r="AG24" i="14"/>
  <c r="AS24" i="14" s="1"/>
  <c r="AG9" i="14"/>
  <c r="AS9" i="14" s="1"/>
  <c r="Q9" i="14"/>
  <c r="I9" i="14"/>
  <c r="S10" i="14"/>
  <c r="Y11" i="14"/>
  <c r="S14" i="14"/>
  <c r="AC12" i="14"/>
  <c r="AO12" i="14" s="1"/>
  <c r="AK22" i="14"/>
  <c r="Y23" i="14"/>
  <c r="M24" i="14"/>
  <c r="K25" i="14"/>
  <c r="M25" i="14" s="1"/>
  <c r="I26" i="14"/>
  <c r="AK26" i="14"/>
  <c r="Y27" i="14"/>
  <c r="M28" i="14"/>
  <c r="AG28" i="14"/>
  <c r="AS28" i="14" s="1"/>
  <c r="AG29" i="14"/>
  <c r="AS29" i="14" s="1"/>
  <c r="Q29" i="14"/>
  <c r="I29" i="14"/>
  <c r="AI32" i="14"/>
  <c r="AK32" i="14" s="1"/>
  <c r="AI24" i="14"/>
  <c r="AK24" i="14" s="1"/>
  <c r="Y28" i="14"/>
  <c r="M29" i="14"/>
  <c r="Q32" i="14"/>
  <c r="AC32" i="14" s="1"/>
  <c r="S33" i="14"/>
  <c r="AE33" i="14" s="1"/>
  <c r="AQ33" i="14" s="1"/>
  <c r="S34" i="14"/>
  <c r="AE34" i="14" s="1"/>
  <c r="AQ34" i="14" s="1"/>
  <c r="AG34" i="14"/>
  <c r="AS34" i="14" s="1"/>
  <c r="Y35" i="14"/>
  <c r="I36" i="14"/>
  <c r="K38" i="14"/>
  <c r="M38" i="14" s="1"/>
  <c r="AI38" i="14"/>
  <c r="AK38" i="14" s="1"/>
  <c r="K40" i="14"/>
  <c r="M40" i="14" s="1"/>
  <c r="AG41" i="14"/>
  <c r="AS41" i="14" s="1"/>
  <c r="Y25" i="14"/>
  <c r="M26" i="14"/>
  <c r="AG27" i="14"/>
  <c r="AS27" i="14" s="1"/>
  <c r="Q27" i="14"/>
  <c r="AC27" i="14" s="1"/>
  <c r="AO27" i="14" s="1"/>
  <c r="I27" i="14"/>
  <c r="AK28" i="14"/>
  <c r="Y29" i="14"/>
  <c r="M30" i="14"/>
  <c r="Q31" i="14"/>
  <c r="I31" i="14"/>
  <c r="AG31" i="14"/>
  <c r="AS31" i="14" s="1"/>
  <c r="K36" i="14"/>
  <c r="M36" i="14" s="1"/>
  <c r="W41" i="14"/>
  <c r="Y41" i="14" s="1"/>
  <c r="AG43" i="14"/>
  <c r="AS43" i="14" s="1"/>
  <c r="W45" i="14"/>
  <c r="Y45" i="14" s="1"/>
  <c r="W31" i="14"/>
  <c r="Y31" i="14" s="1"/>
  <c r="M32" i="14"/>
  <c r="Q35" i="14"/>
  <c r="AC35" i="14" s="1"/>
  <c r="AO35" i="14" s="1"/>
  <c r="AG39" i="14"/>
  <c r="AS39" i="14" s="1"/>
  <c r="Q39" i="14"/>
  <c r="S39" i="14" s="1"/>
  <c r="I39" i="14"/>
  <c r="I42" i="14"/>
  <c r="K42" i="14"/>
  <c r="M42" i="14" s="1"/>
  <c r="W43" i="14"/>
  <c r="Y43" i="14" s="1"/>
  <c r="AG21" i="14"/>
  <c r="AS21" i="14" s="1"/>
  <c r="Q21" i="14"/>
  <c r="I21" i="14"/>
  <c r="AG25" i="14"/>
  <c r="AS25" i="14" s="1"/>
  <c r="Q25" i="14"/>
  <c r="I25" i="14"/>
  <c r="I30" i="14"/>
  <c r="AK30" i="14"/>
  <c r="S36" i="14"/>
  <c r="W37" i="14"/>
  <c r="Y37" i="14" s="1"/>
  <c r="AI40" i="14"/>
  <c r="AI44" i="14"/>
  <c r="AG37" i="14"/>
  <c r="AS37" i="14" s="1"/>
  <c r="Q37" i="14"/>
  <c r="I37" i="14"/>
  <c r="W39" i="14"/>
  <c r="Y39" i="14" s="1"/>
  <c r="AI42" i="14"/>
  <c r="AK42" i="14" s="1"/>
  <c r="I44" i="14"/>
  <c r="K44" i="14"/>
  <c r="M44" i="14" s="1"/>
  <c r="AG45" i="14"/>
  <c r="AS45" i="14" s="1"/>
  <c r="E50" i="14"/>
  <c r="G50" i="14" s="1"/>
  <c r="K46" i="14"/>
  <c r="M46" i="14" s="1"/>
  <c r="AI46" i="14"/>
  <c r="W47" i="14"/>
  <c r="Y47" i="14" s="1"/>
  <c r="K48" i="14"/>
  <c r="M48" i="14" s="1"/>
  <c r="AI48" i="14"/>
  <c r="AK48" i="14" s="1"/>
  <c r="W49" i="14"/>
  <c r="Y49" i="14" s="1"/>
  <c r="K50" i="14"/>
  <c r="M50" i="14" s="1"/>
  <c r="AI50" i="14"/>
  <c r="W51" i="14"/>
  <c r="Y51" i="14" s="1"/>
  <c r="K52" i="14"/>
  <c r="M52" i="14" s="1"/>
  <c r="AI52" i="14"/>
  <c r="W53" i="14"/>
  <c r="Y53" i="14" s="1"/>
  <c r="I41" i="14"/>
  <c r="Q41" i="14"/>
  <c r="I43" i="14"/>
  <c r="Q43" i="14"/>
  <c r="I45" i="14"/>
  <c r="Q45" i="14"/>
  <c r="I47" i="14"/>
  <c r="Q47" i="14"/>
  <c r="I49" i="14"/>
  <c r="Q49" i="14"/>
  <c r="I51" i="14"/>
  <c r="Q51" i="14"/>
  <c r="I53" i="14"/>
  <c r="Q53" i="14"/>
  <c r="B41" i="5"/>
  <c r="D41" i="5" s="1"/>
  <c r="B40" i="5"/>
  <c r="D40" i="5" s="1"/>
  <c r="B39" i="5"/>
  <c r="D39" i="5" s="1"/>
  <c r="D38" i="5"/>
  <c r="B38" i="5"/>
  <c r="F38" i="5" s="1"/>
  <c r="D37" i="5"/>
  <c r="B37" i="5"/>
  <c r="D36" i="5"/>
  <c r="B36" i="5"/>
  <c r="F36" i="5" s="1"/>
  <c r="D35" i="5"/>
  <c r="B35" i="5"/>
  <c r="D34" i="5"/>
  <c r="B34" i="5"/>
  <c r="F34" i="5" s="1"/>
  <c r="D33" i="5"/>
  <c r="B33" i="5"/>
  <c r="S35" i="14" l="1"/>
  <c r="S48" i="14"/>
  <c r="AE48" i="14" s="1"/>
  <c r="G33" i="14"/>
  <c r="S26" i="14"/>
  <c r="AE26" i="14" s="1"/>
  <c r="AC38" i="14"/>
  <c r="AO38" i="14" s="1"/>
  <c r="AO44" i="14"/>
  <c r="AC28" i="14"/>
  <c r="AO28" i="14" s="1"/>
  <c r="G28" i="14"/>
  <c r="AO50" i="14"/>
  <c r="AC8" i="14"/>
  <c r="AO8" i="14" s="1"/>
  <c r="S20" i="14"/>
  <c r="AE20" i="14" s="1"/>
  <c r="AQ20" i="14" s="1"/>
  <c r="AO46" i="14"/>
  <c r="G32" i="14"/>
  <c r="AQ22" i="14"/>
  <c r="S40" i="14"/>
  <c r="AE40" i="14" s="1"/>
  <c r="G10" i="14"/>
  <c r="G35" i="14"/>
  <c r="AC24" i="14"/>
  <c r="AO24" i="14" s="1"/>
  <c r="G48" i="14"/>
  <c r="AQ26" i="14"/>
  <c r="AC10" i="14"/>
  <c r="AO10" i="14" s="1"/>
  <c r="AO40" i="14"/>
  <c r="AE35" i="14"/>
  <c r="AQ35" i="14" s="1"/>
  <c r="AE10" i="14"/>
  <c r="AQ10" i="14" s="1"/>
  <c r="AC18" i="14"/>
  <c r="AO18" i="14" s="1"/>
  <c r="AE28" i="14"/>
  <c r="AQ28" i="14" s="1"/>
  <c r="AO52" i="14"/>
  <c r="AQ30" i="14"/>
  <c r="AC30" i="14"/>
  <c r="AO30" i="14" s="1"/>
  <c r="AE14" i="14"/>
  <c r="AQ14" i="14" s="1"/>
  <c r="AQ38" i="14"/>
  <c r="E34" i="14"/>
  <c r="G34" i="14" s="1"/>
  <c r="S46" i="14"/>
  <c r="AE46" i="14" s="1"/>
  <c r="S52" i="14"/>
  <c r="AE52" i="14" s="1"/>
  <c r="AO32" i="14"/>
  <c r="AO16" i="14"/>
  <c r="AQ24" i="14"/>
  <c r="AK52" i="14"/>
  <c r="AQ48" i="14"/>
  <c r="AQ42" i="14"/>
  <c r="AO42" i="14"/>
  <c r="AE36" i="14"/>
  <c r="AQ36" i="14" s="1"/>
  <c r="AC22" i="14"/>
  <c r="AO22" i="14" s="1"/>
  <c r="AQ8" i="14"/>
  <c r="AC36" i="14"/>
  <c r="AO36" i="14" s="1"/>
  <c r="S50" i="14"/>
  <c r="AE50" i="14" s="1"/>
  <c r="E38" i="14"/>
  <c r="G38" i="14" s="1"/>
  <c r="E16" i="14"/>
  <c r="G16" i="14" s="1"/>
  <c r="S23" i="14"/>
  <c r="AE23" i="14" s="1"/>
  <c r="AQ23" i="14" s="1"/>
  <c r="E47" i="14"/>
  <c r="G47" i="14" s="1"/>
  <c r="AK50" i="14"/>
  <c r="AC51" i="14"/>
  <c r="AO51" i="14" s="1"/>
  <c r="S51" i="14"/>
  <c r="AE51" i="14" s="1"/>
  <c r="AQ51" i="14" s="1"/>
  <c r="E49" i="14"/>
  <c r="G49" i="14" s="1"/>
  <c r="E43" i="14"/>
  <c r="G43" i="14" s="1"/>
  <c r="AK46" i="14"/>
  <c r="E21" i="14"/>
  <c r="G21" i="14" s="1"/>
  <c r="AC39" i="14"/>
  <c r="AO39" i="14" s="1"/>
  <c r="E31" i="14"/>
  <c r="G31" i="14" s="1"/>
  <c r="S32" i="14"/>
  <c r="AE32" i="14" s="1"/>
  <c r="AQ32" i="14" s="1"/>
  <c r="E9" i="14"/>
  <c r="G9" i="14" s="1"/>
  <c r="AC14" i="14"/>
  <c r="AO14" i="14" s="1"/>
  <c r="S17" i="14"/>
  <c r="AE17" i="14" s="1"/>
  <c r="AQ17" i="14" s="1"/>
  <c r="AC17" i="14"/>
  <c r="AO17" i="14" s="1"/>
  <c r="AO20" i="14"/>
  <c r="AC13" i="14"/>
  <c r="AO13" i="14" s="1"/>
  <c r="S13" i="14"/>
  <c r="AE13" i="14" s="1"/>
  <c r="AQ13" i="14" s="1"/>
  <c r="AC53" i="14"/>
  <c r="AO53" i="14" s="1"/>
  <c r="S53" i="14"/>
  <c r="AE53" i="14" s="1"/>
  <c r="AQ53" i="14" s="1"/>
  <c r="E51" i="14"/>
  <c r="G51" i="14" s="1"/>
  <c r="AC45" i="14"/>
  <c r="AO45" i="14" s="1"/>
  <c r="S45" i="14"/>
  <c r="AE45" i="14" s="1"/>
  <c r="AQ45" i="14" s="1"/>
  <c r="AC41" i="14"/>
  <c r="AO41" i="14" s="1"/>
  <c r="S41" i="14"/>
  <c r="AE41" i="14" s="1"/>
  <c r="AQ41" i="14" s="1"/>
  <c r="E37" i="14"/>
  <c r="G37" i="14" s="1"/>
  <c r="E25" i="14"/>
  <c r="G25" i="14" s="1"/>
  <c r="AC21" i="14"/>
  <c r="AO21" i="14" s="1"/>
  <c r="S21" i="14"/>
  <c r="AE21" i="14" s="1"/>
  <c r="AQ21" i="14" s="1"/>
  <c r="AO48" i="14"/>
  <c r="AC31" i="14"/>
  <c r="AO31" i="14" s="1"/>
  <c r="E27" i="14"/>
  <c r="G27" i="14" s="1"/>
  <c r="E36" i="14"/>
  <c r="G36" i="14" s="1"/>
  <c r="E26" i="14"/>
  <c r="G26" i="14" s="1"/>
  <c r="S9" i="14"/>
  <c r="AE9" i="14" s="1"/>
  <c r="AQ9" i="14" s="1"/>
  <c r="AC9" i="14"/>
  <c r="AO9" i="14" s="1"/>
  <c r="S27" i="14"/>
  <c r="AE27" i="14" s="1"/>
  <c r="AQ27" i="14" s="1"/>
  <c r="E12" i="14"/>
  <c r="G12" i="14" s="1"/>
  <c r="E8" i="14"/>
  <c r="G8" i="14" s="1"/>
  <c r="E53" i="14"/>
  <c r="G53" i="14" s="1"/>
  <c r="AC47" i="14"/>
  <c r="AO47" i="14" s="1"/>
  <c r="S47" i="14"/>
  <c r="AE47" i="14" s="1"/>
  <c r="AQ47" i="14" s="1"/>
  <c r="E45" i="14"/>
  <c r="G45" i="14" s="1"/>
  <c r="E41" i="14"/>
  <c r="G41" i="14" s="1"/>
  <c r="E44" i="14"/>
  <c r="G44" i="14" s="1"/>
  <c r="S37" i="14"/>
  <c r="AE37" i="14" s="1"/>
  <c r="AQ37" i="14" s="1"/>
  <c r="AC37" i="14"/>
  <c r="AO37" i="14" s="1"/>
  <c r="AC25" i="14"/>
  <c r="AO25" i="14" s="1"/>
  <c r="S25" i="14"/>
  <c r="AE25" i="14" s="1"/>
  <c r="AQ25" i="14" s="1"/>
  <c r="E42" i="14"/>
  <c r="G42" i="14" s="1"/>
  <c r="E29" i="14"/>
  <c r="G29" i="14" s="1"/>
  <c r="AE39" i="14"/>
  <c r="AQ39" i="14" s="1"/>
  <c r="AQ16" i="14"/>
  <c r="S31" i="14"/>
  <c r="AE31" i="14" s="1"/>
  <c r="AQ31" i="14" s="1"/>
  <c r="E22" i="14"/>
  <c r="G22" i="14" s="1"/>
  <c r="AQ18" i="14"/>
  <c r="E15" i="14"/>
  <c r="G15" i="14" s="1"/>
  <c r="E11" i="14"/>
  <c r="G11" i="14" s="1"/>
  <c r="E7" i="14"/>
  <c r="G7" i="14" s="1"/>
  <c r="E19" i="14"/>
  <c r="G19" i="14" s="1"/>
  <c r="AC49" i="14"/>
  <c r="AO49" i="14" s="1"/>
  <c r="S49" i="14"/>
  <c r="AE49" i="14" s="1"/>
  <c r="AQ49" i="14" s="1"/>
  <c r="AC43" i="14"/>
  <c r="AO43" i="14" s="1"/>
  <c r="S43" i="14"/>
  <c r="AE43" i="14" s="1"/>
  <c r="AQ43" i="14" s="1"/>
  <c r="AK44" i="14"/>
  <c r="AQ44" i="14" s="1"/>
  <c r="AK40" i="14"/>
  <c r="AQ40" i="14" s="1"/>
  <c r="E30" i="14"/>
  <c r="G30" i="14" s="1"/>
  <c r="E39" i="14"/>
  <c r="G39" i="14" s="1"/>
  <c r="AC29" i="14"/>
  <c r="AO29" i="14" s="1"/>
  <c r="S29" i="14"/>
  <c r="AE29" i="14" s="1"/>
  <c r="AQ29" i="14" s="1"/>
  <c r="E23" i="14"/>
  <c r="G23" i="14" s="1"/>
  <c r="E17" i="14"/>
  <c r="G17" i="14" s="1"/>
  <c r="AC15" i="14"/>
  <c r="AO15" i="14" s="1"/>
  <c r="S15" i="14"/>
  <c r="AE15" i="14" s="1"/>
  <c r="AQ15" i="14" s="1"/>
  <c r="S11" i="14"/>
  <c r="AE11" i="14" s="1"/>
  <c r="AQ11" i="14" s="1"/>
  <c r="AC11" i="14"/>
  <c r="AO11" i="14" s="1"/>
  <c r="AC7" i="14"/>
  <c r="AO7" i="14" s="1"/>
  <c r="S7" i="14"/>
  <c r="AE7" i="14" s="1"/>
  <c r="AQ7" i="14" s="1"/>
  <c r="S19" i="14"/>
  <c r="AE19" i="14" s="1"/>
  <c r="AQ19" i="14" s="1"/>
  <c r="AC19" i="14"/>
  <c r="AO19" i="14" s="1"/>
  <c r="E13" i="14"/>
  <c r="G13" i="14" s="1"/>
  <c r="F33" i="5"/>
  <c r="F35" i="5"/>
  <c r="F37" i="5"/>
  <c r="AQ52" i="14" l="1"/>
  <c r="AQ50" i="14"/>
  <c r="AQ46" i="14"/>
</calcChain>
</file>

<file path=xl/sharedStrings.xml><?xml version="1.0" encoding="utf-8"?>
<sst xmlns="http://schemas.openxmlformats.org/spreadsheetml/2006/main" count="189" uniqueCount="126">
  <si>
    <t>保険料</t>
    <rPh sb="0" eb="3">
      <t>ホケンリョウ</t>
    </rPh>
    <phoneticPr fontId="2"/>
  </si>
  <si>
    <t>調整保険料</t>
    <rPh sb="0" eb="2">
      <t>チョウセイ</t>
    </rPh>
    <rPh sb="2" eb="5">
      <t>ホケンリョウ</t>
    </rPh>
    <phoneticPr fontId="2"/>
  </si>
  <si>
    <t>介護保険料</t>
    <rPh sb="0" eb="2">
      <t>カイゴ</t>
    </rPh>
    <rPh sb="2" eb="5">
      <t>ホケンリョウ</t>
    </rPh>
    <phoneticPr fontId="2"/>
  </si>
  <si>
    <t>料率</t>
    <rPh sb="0" eb="2">
      <t>リョウリツ</t>
    </rPh>
    <phoneticPr fontId="2"/>
  </si>
  <si>
    <t>按分</t>
    <rPh sb="0" eb="2">
      <t>アンブン</t>
    </rPh>
    <phoneticPr fontId="2"/>
  </si>
  <si>
    <t>等級</t>
    <rPh sb="0" eb="1">
      <t>トウキュウ</t>
    </rPh>
    <rPh sb="1" eb="2">
      <t>キュウ</t>
    </rPh>
    <phoneticPr fontId="2"/>
  </si>
  <si>
    <t>月額</t>
    <rPh sb="0" eb="2">
      <t>ゲツガク</t>
    </rPh>
    <phoneticPr fontId="2"/>
  </si>
  <si>
    <t>)</t>
    <phoneticPr fontId="2"/>
  </si>
  <si>
    <t>介護保険料（定額）</t>
    <rPh sb="0" eb="2">
      <t>カイゴ</t>
    </rPh>
    <rPh sb="2" eb="5">
      <t>ホケンリョウ</t>
    </rPh>
    <rPh sb="6" eb="8">
      <t>テイガク</t>
    </rPh>
    <phoneticPr fontId="2"/>
  </si>
  <si>
    <t>自等級</t>
    <rPh sb="0" eb="1">
      <t>ジ</t>
    </rPh>
    <rPh sb="1" eb="3">
      <t>トウキュウ</t>
    </rPh>
    <phoneticPr fontId="2"/>
  </si>
  <si>
    <t>至等級</t>
    <rPh sb="0" eb="1">
      <t>イタル</t>
    </rPh>
    <rPh sb="1" eb="3">
      <t>トウキュウ</t>
    </rPh>
    <phoneticPr fontId="2"/>
  </si>
  <si>
    <t>/1000)</t>
    <phoneticPr fontId="2"/>
  </si>
  <si>
    <t xml:space="preserve"> （</t>
    <phoneticPr fontId="2"/>
  </si>
  <si>
    <t>/100=</t>
    <phoneticPr fontId="2"/>
  </si>
  <si>
    <t>被保険者</t>
    <rPh sb="0" eb="4">
      <t>ヒホケンシャ</t>
    </rPh>
    <phoneticPr fontId="2"/>
  </si>
  <si>
    <t>健康保険</t>
    <rPh sb="0" eb="2">
      <t>ケンコウ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</si>
  <si>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</si>
  <si>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※   介護保険料率が空欄の</t>
    <rPh sb="4" eb="6">
      <t>カイゴ</t>
    </rPh>
    <rPh sb="6" eb="8">
      <t>ホケン</t>
    </rPh>
    <rPh sb="8" eb="10">
      <t>リョウリツ</t>
    </rPh>
    <rPh sb="11" eb="13">
      <t>クウラン</t>
    </rPh>
    <phoneticPr fontId="2"/>
  </si>
  <si>
    <t xml:space="preserve">      ときは定額をセットします</t>
    <rPh sb="9" eb="11">
      <t>テイガク</t>
    </rPh>
    <phoneticPr fontId="2"/>
  </si>
  <si>
    <t>東京薬業健康保険組合</t>
    <rPh sb="0" eb="2">
      <t>トウキョウ</t>
    </rPh>
    <rPh sb="2" eb="4">
      <t>ヤクギョウ</t>
    </rPh>
    <rPh sb="4" eb="6">
      <t>ケンコウ</t>
    </rPh>
    <rPh sb="6" eb="8">
      <t>ホケン</t>
    </rPh>
    <rPh sb="8" eb="10">
      <t>クミアイ</t>
    </rPh>
    <phoneticPr fontId="2"/>
  </si>
  <si>
    <t>円</t>
    <rPh sb="0" eb="1">
      <t>エン</t>
    </rPh>
    <phoneticPr fontId="2"/>
  </si>
  <si>
    <t xml:space="preserve"> 1,115,000円 〃 1,175,000円 〃</t>
    <rPh sb="10" eb="11">
      <t>エン</t>
    </rPh>
    <rPh sb="23" eb="24">
      <t>エン</t>
    </rPh>
    <phoneticPr fontId="2"/>
  </si>
  <si>
    <t xml:space="preserve"> 1,055,000円 〃 1,115,000円 〃</t>
    <rPh sb="10" eb="11">
      <t>エン</t>
    </rPh>
    <rPh sb="23" eb="24">
      <t>エン</t>
    </rPh>
    <phoneticPr fontId="2"/>
  </si>
  <si>
    <t xml:space="preserve"> 1,005,000円 〃 1,055,000円 〃</t>
    <rPh sb="10" eb="11">
      <t>エン</t>
    </rPh>
    <rPh sb="23" eb="24">
      <t>エン</t>
    </rPh>
    <phoneticPr fontId="2"/>
  </si>
  <si>
    <t xml:space="preserve">  955,000円  〃 1,005,000円 〃</t>
    <rPh sb="9" eb="10">
      <t>エン</t>
    </rPh>
    <rPh sb="23" eb="24">
      <t>エン</t>
    </rPh>
    <phoneticPr fontId="2"/>
  </si>
  <si>
    <t xml:space="preserve">  905,000円  〃  955,000円  〃</t>
    <rPh sb="9" eb="10">
      <t>エン</t>
    </rPh>
    <rPh sb="22" eb="23">
      <t>エン</t>
    </rPh>
    <phoneticPr fontId="2"/>
  </si>
  <si>
    <t xml:space="preserve">  855,000円  〃  905,000円  〃</t>
    <rPh sb="9" eb="10">
      <t>エン</t>
    </rPh>
    <rPh sb="22" eb="23">
      <t>エン</t>
    </rPh>
    <phoneticPr fontId="2"/>
  </si>
  <si>
    <t xml:space="preserve">  810,000円  〃  855,000円  〃</t>
    <rPh sb="9" eb="10">
      <t>エン</t>
    </rPh>
    <rPh sb="22" eb="23">
      <t>エン</t>
    </rPh>
    <phoneticPr fontId="2"/>
  </si>
  <si>
    <t xml:space="preserve">  770,000円  〃  810,000円  〃</t>
    <rPh sb="9" eb="10">
      <t>エン</t>
    </rPh>
    <rPh sb="22" eb="23">
      <t>エン</t>
    </rPh>
    <phoneticPr fontId="2"/>
  </si>
  <si>
    <t xml:space="preserve">  730,000円  〃  770,000円  〃</t>
    <rPh sb="9" eb="10">
      <t>エン</t>
    </rPh>
    <rPh sb="22" eb="23">
      <t>エン</t>
    </rPh>
    <phoneticPr fontId="2"/>
  </si>
  <si>
    <t xml:space="preserve">  695,000円  〃  730,000円  〃</t>
    <rPh sb="9" eb="10">
      <t>エン</t>
    </rPh>
    <rPh sb="22" eb="23">
      <t>エン</t>
    </rPh>
    <phoneticPr fontId="2"/>
  </si>
  <si>
    <t xml:space="preserve">  665,000円  〃  695,000円  〃</t>
    <rPh sb="9" eb="10">
      <t>エン</t>
    </rPh>
    <rPh sb="22" eb="23">
      <t>エン</t>
    </rPh>
    <phoneticPr fontId="2"/>
  </si>
  <si>
    <t xml:space="preserve">  635,000円  〃  665,000円  〃</t>
    <rPh sb="9" eb="10">
      <t>エン</t>
    </rPh>
    <rPh sb="22" eb="23">
      <t>エン</t>
    </rPh>
    <phoneticPr fontId="2"/>
  </si>
  <si>
    <t xml:space="preserve">  605,000円  〃  635,000円  〃</t>
    <rPh sb="9" eb="10">
      <t>エン</t>
    </rPh>
    <rPh sb="22" eb="23">
      <t>エン</t>
    </rPh>
    <phoneticPr fontId="2"/>
  </si>
  <si>
    <t xml:space="preserve">  575,000円  〃  605,000円  〃</t>
    <rPh sb="9" eb="10">
      <t>エン</t>
    </rPh>
    <rPh sb="22" eb="23">
      <t>エン</t>
    </rPh>
    <phoneticPr fontId="2"/>
  </si>
  <si>
    <t xml:space="preserve">  545,000円  〃  575,000円  〃</t>
    <rPh sb="9" eb="10">
      <t>エン</t>
    </rPh>
    <rPh sb="22" eb="23">
      <t>エン</t>
    </rPh>
    <phoneticPr fontId="2"/>
  </si>
  <si>
    <t xml:space="preserve">  515,000円  〃  545,000円  〃</t>
    <rPh sb="9" eb="10">
      <t>エン</t>
    </rPh>
    <rPh sb="22" eb="23">
      <t>エン</t>
    </rPh>
    <phoneticPr fontId="2"/>
  </si>
  <si>
    <t xml:space="preserve">  485,000円  〃  515,000円  〃</t>
    <rPh sb="9" eb="10">
      <t>エン</t>
    </rPh>
    <rPh sb="22" eb="23">
      <t>エン</t>
    </rPh>
    <phoneticPr fontId="2"/>
  </si>
  <si>
    <t xml:space="preserve">  455,000円  〃  485,000円  〃</t>
    <rPh sb="9" eb="10">
      <t>エン</t>
    </rPh>
    <rPh sb="22" eb="23">
      <t>エン</t>
    </rPh>
    <phoneticPr fontId="2"/>
  </si>
  <si>
    <t xml:space="preserve">  425,000円  〃  455,000円  〃</t>
    <rPh sb="9" eb="10">
      <t>エン</t>
    </rPh>
    <rPh sb="22" eb="23">
      <t>エン</t>
    </rPh>
    <phoneticPr fontId="2"/>
  </si>
  <si>
    <t xml:space="preserve">  395,000円  〃  425,000円  〃</t>
    <rPh sb="9" eb="10">
      <t>エン</t>
    </rPh>
    <rPh sb="22" eb="23">
      <t>エン</t>
    </rPh>
    <phoneticPr fontId="2"/>
  </si>
  <si>
    <t xml:space="preserve">  370,000円  〃  395,000円  〃</t>
    <rPh sb="9" eb="10">
      <t>エン</t>
    </rPh>
    <rPh sb="22" eb="23">
      <t>エン</t>
    </rPh>
    <phoneticPr fontId="2"/>
  </si>
  <si>
    <t xml:space="preserve">  350,000円  〃  370,000円  〃</t>
    <rPh sb="9" eb="10">
      <t>エン</t>
    </rPh>
    <rPh sb="22" eb="23">
      <t>エン</t>
    </rPh>
    <phoneticPr fontId="2"/>
  </si>
  <si>
    <t xml:space="preserve">  330,000円  〃  350,000円  〃</t>
    <rPh sb="9" eb="10">
      <t>エン</t>
    </rPh>
    <rPh sb="22" eb="23">
      <t>エン</t>
    </rPh>
    <phoneticPr fontId="2"/>
  </si>
  <si>
    <t xml:space="preserve">  310,000円  〃  330,000円  〃</t>
    <rPh sb="9" eb="10">
      <t>エン</t>
    </rPh>
    <rPh sb="22" eb="23">
      <t>エン</t>
    </rPh>
    <phoneticPr fontId="2"/>
  </si>
  <si>
    <t xml:space="preserve">  290,000円  〃  310,000円  〃</t>
    <rPh sb="9" eb="10">
      <t>エン</t>
    </rPh>
    <rPh sb="22" eb="23">
      <t>エン</t>
    </rPh>
    <phoneticPr fontId="2"/>
  </si>
  <si>
    <t xml:space="preserve">  270,000円  〃  290,000円  〃</t>
    <rPh sb="9" eb="10">
      <t>エン</t>
    </rPh>
    <rPh sb="22" eb="23">
      <t>エン</t>
    </rPh>
    <phoneticPr fontId="2"/>
  </si>
  <si>
    <t xml:space="preserve">  250,000円  〃  270,000円  〃</t>
    <rPh sb="9" eb="10">
      <t>エン</t>
    </rPh>
    <rPh sb="22" eb="23">
      <t>エン</t>
    </rPh>
    <phoneticPr fontId="2"/>
  </si>
  <si>
    <t xml:space="preserve">  230,000円  〃  250,000円  〃</t>
    <rPh sb="9" eb="10">
      <t>エン</t>
    </rPh>
    <rPh sb="22" eb="23">
      <t>エン</t>
    </rPh>
    <phoneticPr fontId="2"/>
  </si>
  <si>
    <t xml:space="preserve">  210,000円  〃  230,000円  〃</t>
    <rPh sb="9" eb="10">
      <t>エン</t>
    </rPh>
    <rPh sb="22" eb="23">
      <t>エン</t>
    </rPh>
    <phoneticPr fontId="2"/>
  </si>
  <si>
    <t xml:space="preserve">  195,000円  〃  210,000円  〃</t>
    <rPh sb="9" eb="10">
      <t>エン</t>
    </rPh>
    <rPh sb="22" eb="23">
      <t>エン</t>
    </rPh>
    <phoneticPr fontId="2"/>
  </si>
  <si>
    <t xml:space="preserve">  185,000円  〃  195,000円  〃</t>
    <rPh sb="9" eb="10">
      <t>エン</t>
    </rPh>
    <rPh sb="22" eb="23">
      <t>エン</t>
    </rPh>
    <phoneticPr fontId="2"/>
  </si>
  <si>
    <t xml:space="preserve">  175,000円  〃  185,000円  〃</t>
    <rPh sb="9" eb="10">
      <t>エン</t>
    </rPh>
    <rPh sb="22" eb="23">
      <t>エン</t>
    </rPh>
    <phoneticPr fontId="2"/>
  </si>
  <si>
    <t xml:space="preserve">  165,000円  〃  175,000円  〃</t>
    <rPh sb="9" eb="10">
      <t>エン</t>
    </rPh>
    <rPh sb="22" eb="23">
      <t>エン</t>
    </rPh>
    <phoneticPr fontId="2"/>
  </si>
  <si>
    <t xml:space="preserve">  155,000円  〃  165,000円  〃</t>
    <rPh sb="9" eb="10">
      <t>エン</t>
    </rPh>
    <rPh sb="22" eb="23">
      <t>エン</t>
    </rPh>
    <phoneticPr fontId="2"/>
  </si>
  <si>
    <t xml:space="preserve">  146,000円  〃  155,000円  〃</t>
    <rPh sb="9" eb="10">
      <t>エン</t>
    </rPh>
    <rPh sb="22" eb="23">
      <t>エン</t>
    </rPh>
    <phoneticPr fontId="2"/>
  </si>
  <si>
    <t xml:space="preserve">  138,000円  〃  146,000円  〃</t>
    <rPh sb="9" eb="10">
      <t>エン</t>
    </rPh>
    <rPh sb="22" eb="23">
      <t>エン</t>
    </rPh>
    <phoneticPr fontId="2"/>
  </si>
  <si>
    <t xml:space="preserve">  130,000円  〃  138,000円  〃</t>
    <rPh sb="9" eb="10">
      <t>エン</t>
    </rPh>
    <rPh sb="22" eb="23">
      <t>エン</t>
    </rPh>
    <phoneticPr fontId="2"/>
  </si>
  <si>
    <t xml:space="preserve">  122,000円  〃  130,000円  〃</t>
    <rPh sb="9" eb="10">
      <t>エン</t>
    </rPh>
    <rPh sb="22" eb="23">
      <t>エン</t>
    </rPh>
    <phoneticPr fontId="2"/>
  </si>
  <si>
    <t xml:space="preserve">  114,000円  〃  122,000円  〃</t>
    <rPh sb="9" eb="10">
      <t>エン</t>
    </rPh>
    <rPh sb="22" eb="23">
      <t>エン</t>
    </rPh>
    <phoneticPr fontId="2"/>
  </si>
  <si>
    <t xml:space="preserve">  107,000円  〃  114,000円  〃</t>
    <rPh sb="9" eb="10">
      <t>エン</t>
    </rPh>
    <rPh sb="22" eb="23">
      <t>エン</t>
    </rPh>
    <phoneticPr fontId="2"/>
  </si>
  <si>
    <t xml:space="preserve">  101,000円　〃  107,000円　〃</t>
    <rPh sb="9" eb="10">
      <t>エン</t>
    </rPh>
    <rPh sb="21" eb="22">
      <t>エン</t>
    </rPh>
    <phoneticPr fontId="2"/>
  </si>
  <si>
    <t xml:space="preserve"> 　 93,000円  〃  101,000円  〃</t>
    <rPh sb="9" eb="10">
      <t>エン</t>
    </rPh>
    <rPh sb="22" eb="23">
      <t>エン</t>
    </rPh>
    <phoneticPr fontId="2"/>
  </si>
  <si>
    <t xml:space="preserve"> 　 73,000円  〃   83,000円  〃</t>
    <rPh sb="9" eb="10">
      <t>エン</t>
    </rPh>
    <rPh sb="22" eb="23">
      <t>エン</t>
    </rPh>
    <phoneticPr fontId="2"/>
  </si>
  <si>
    <t xml:space="preserve">  　83,000円  〃   93,000円  〃</t>
    <rPh sb="9" eb="10">
      <t>エン</t>
    </rPh>
    <rPh sb="22" eb="23">
      <t>エン</t>
    </rPh>
    <phoneticPr fontId="2"/>
  </si>
  <si>
    <t xml:space="preserve">          63,000円未満</t>
    <rPh sb="16" eb="17">
      <t>エン</t>
    </rPh>
    <rPh sb="17" eb="19">
      <t>ミマン</t>
    </rPh>
    <phoneticPr fontId="2"/>
  </si>
  <si>
    <t xml:space="preserve"> 　 63,000円以上 73,000円未満</t>
    <rPh sb="9" eb="10">
      <t>エン</t>
    </rPh>
    <rPh sb="10" eb="12">
      <t>イジョウ</t>
    </rPh>
    <rPh sb="19" eb="20">
      <t>エン</t>
    </rPh>
    <rPh sb="20" eb="22">
      <t>ミマン</t>
    </rPh>
    <phoneticPr fontId="2"/>
  </si>
  <si>
    <t>報酬月額</t>
    <rPh sb="0" eb="2">
      <t>ホウシュウ</t>
    </rPh>
    <rPh sb="2" eb="4">
      <t>ゲツガク</t>
    </rPh>
    <phoneticPr fontId="2"/>
  </si>
  <si>
    <t>標準報酬</t>
    <rPh sb="0" eb="2">
      <t>ヒョウジュン</t>
    </rPh>
    <rPh sb="2" eb="4">
      <t>ホウシュウ</t>
    </rPh>
    <phoneticPr fontId="2"/>
  </si>
  <si>
    <t>保 険 料 額</t>
    <phoneticPr fontId="2"/>
  </si>
  <si>
    <t>保 険 料 額</t>
    <rPh sb="0" eb="5">
      <t>ホケンリョウ</t>
    </rPh>
    <rPh sb="6" eb="7">
      <t>ガク</t>
    </rPh>
    <phoneticPr fontId="2"/>
  </si>
  <si>
    <t>特定</t>
    <rPh sb="0" eb="2">
      <t>トクテイ</t>
    </rPh>
    <phoneticPr fontId="2"/>
  </si>
  <si>
    <t>基本</t>
    <rPh sb="0" eb="2">
      <t>キホン</t>
    </rPh>
    <phoneticPr fontId="2"/>
  </si>
  <si>
    <t xml:space="preserve">  前納割引率</t>
    <rPh sb="2" eb="4">
      <t>ゼンノウ</t>
    </rPh>
    <rPh sb="4" eb="6">
      <t>ワリビキ</t>
    </rPh>
    <rPh sb="6" eb="7">
      <t>リツ</t>
    </rPh>
    <phoneticPr fontId="2"/>
  </si>
  <si>
    <t>1ヶ月</t>
    <rPh sb="2" eb="3">
      <t>ゲツ</t>
    </rPh>
    <phoneticPr fontId="2"/>
  </si>
  <si>
    <t>2ヶ月</t>
    <phoneticPr fontId="2"/>
  </si>
  <si>
    <t>3ヶ月</t>
    <rPh sb="2" eb="3">
      <t>ゲツ</t>
    </rPh>
    <phoneticPr fontId="2"/>
  </si>
  <si>
    <t>4ヶ月</t>
  </si>
  <si>
    <t>5ヶ月</t>
    <rPh sb="2" eb="3">
      <t>ゲツ</t>
    </rPh>
    <phoneticPr fontId="2"/>
  </si>
  <si>
    <t>6ヶ月</t>
  </si>
  <si>
    <t>7ヶ月</t>
    <rPh sb="2" eb="3">
      <t>ゲツ</t>
    </rPh>
    <phoneticPr fontId="2"/>
  </si>
  <si>
    <t>8ヶ月</t>
  </si>
  <si>
    <t>9ヶ月</t>
    <rPh sb="2" eb="3">
      <t>ゲツ</t>
    </rPh>
    <phoneticPr fontId="2"/>
  </si>
  <si>
    <t>10ヶ月</t>
  </si>
  <si>
    <t>11ヶ月</t>
    <rPh sb="3" eb="4">
      <t>ゲツ</t>
    </rPh>
    <phoneticPr fontId="2"/>
  </si>
  <si>
    <t>12ヶ月</t>
  </si>
  <si>
    <t>1.3/1000</t>
    <phoneticPr fontId="2"/>
  </si>
  <si>
    <t>３．賞与に係る保険料が生じる場合</t>
    <rPh sb="2" eb="4">
      <t>ショウヨ</t>
    </rPh>
    <rPh sb="5" eb="6">
      <t>カカ</t>
    </rPh>
    <rPh sb="7" eb="10">
      <t>ホケンリョウ</t>
    </rPh>
    <rPh sb="11" eb="12">
      <t>ショウ</t>
    </rPh>
    <rPh sb="14" eb="16">
      <t>バアイ</t>
    </rPh>
    <phoneticPr fontId="2"/>
  </si>
  <si>
    <t>　　　　＊上記にかかわらず、事業主と被保険者の間に特約がある場合は、特約に基づいて端数処理を行います。</t>
    <rPh sb="5" eb="7">
      <t>ジョウキ</t>
    </rPh>
    <rPh sb="14" eb="17">
      <t>ジギョウヌシ</t>
    </rPh>
    <rPh sb="18" eb="22">
      <t>ヒホケンシャ</t>
    </rPh>
    <rPh sb="23" eb="24">
      <t>アイダ</t>
    </rPh>
    <rPh sb="25" eb="27">
      <t>トクヤク</t>
    </rPh>
    <rPh sb="30" eb="32">
      <t>バアイ</t>
    </rPh>
    <rPh sb="34" eb="36">
      <t>トクヤク</t>
    </rPh>
    <rPh sb="37" eb="38">
      <t>モト</t>
    </rPh>
    <rPh sb="41" eb="43">
      <t>ハスウ</t>
    </rPh>
    <rPh sb="43" eb="45">
      <t>ショリ</t>
    </rPh>
    <rPh sb="46" eb="47">
      <t>オコナ</t>
    </rPh>
    <phoneticPr fontId="2"/>
  </si>
  <si>
    <t>(1/2)</t>
    <phoneticPr fontId="2"/>
  </si>
  <si>
    <t xml:space="preserve"> 被保険者分</t>
    <rPh sb="1" eb="5">
      <t>ヒホケンシャ</t>
    </rPh>
    <rPh sb="5" eb="6">
      <t>フン</t>
    </rPh>
    <phoneticPr fontId="2"/>
  </si>
  <si>
    <t xml:space="preserve"> 事業主分</t>
    <rPh sb="1" eb="4">
      <t>ジギョウヌシ</t>
    </rPh>
    <rPh sb="4" eb="5">
      <t>フン</t>
    </rPh>
    <phoneticPr fontId="2"/>
  </si>
  <si>
    <t xml:space="preserve"> 保 険 料 額 </t>
    <rPh sb="1" eb="6">
      <t>ホケンリョウ</t>
    </rPh>
    <rPh sb="7" eb="8">
      <t>ガク</t>
    </rPh>
    <phoneticPr fontId="2"/>
  </si>
  <si>
    <t>被保険者分</t>
    <rPh sb="0" eb="4">
      <t>ヒホケンシャ</t>
    </rPh>
    <rPh sb="4" eb="5">
      <t>ブン</t>
    </rPh>
    <phoneticPr fontId="2"/>
  </si>
  <si>
    <t xml:space="preserve"> 事業主分 </t>
    <rPh sb="1" eb="4">
      <t>ジギョウヌシ</t>
    </rPh>
    <rPh sb="4" eb="5">
      <t>フン</t>
    </rPh>
    <phoneticPr fontId="2"/>
  </si>
  <si>
    <t xml:space="preserve"> 被保険者分</t>
    <phoneticPr fontId="2"/>
  </si>
  <si>
    <t xml:space="preserve"> 事業主分</t>
    <phoneticPr fontId="2"/>
  </si>
  <si>
    <t xml:space="preserve"> 保 険 料 額</t>
    <phoneticPr fontId="2"/>
  </si>
  <si>
    <t>一　　　般　　　保      険        料　　（Ａ）</t>
    <rPh sb="0" eb="5">
      <t>イッパン</t>
    </rPh>
    <rPh sb="8" eb="25">
      <t>ホケンリョウ</t>
    </rPh>
    <phoneticPr fontId="2"/>
  </si>
  <si>
    <t>調  整  保  険  料　（Ｂ）</t>
    <rPh sb="0" eb="1">
      <t>チョウ</t>
    </rPh>
    <rPh sb="3" eb="4">
      <t>ヒトシ</t>
    </rPh>
    <rPh sb="6" eb="7">
      <t>タモツ</t>
    </rPh>
    <rPh sb="9" eb="10">
      <t>ケン</t>
    </rPh>
    <rPh sb="12" eb="13">
      <t>リョウ</t>
    </rPh>
    <phoneticPr fontId="2"/>
  </si>
  <si>
    <t>介   護   保   険   料　（Ｃ）</t>
    <rPh sb="0" eb="5">
      <t>カイゴ</t>
    </rPh>
    <rPh sb="8" eb="17">
      <t>ホケンリョウ</t>
    </rPh>
    <phoneticPr fontId="2"/>
  </si>
  <si>
    <t xml:space="preserve"> 被保険者分 </t>
    <rPh sb="1" eb="5">
      <t>ヒホケンシャ</t>
    </rPh>
    <rPh sb="5" eb="6">
      <t>フン</t>
    </rPh>
    <phoneticPr fontId="2"/>
  </si>
  <si>
    <t xml:space="preserve">事 業 主 分 </t>
    <rPh sb="0" eb="5">
      <t>ジギョウヌシ</t>
    </rPh>
    <rPh sb="6" eb="7">
      <t>フン</t>
    </rPh>
    <phoneticPr fontId="2"/>
  </si>
  <si>
    <t xml:space="preserve">保 険 料 額 </t>
    <rPh sb="0" eb="5">
      <t>ホケンリョウ</t>
    </rPh>
    <rPh sb="6" eb="7">
      <t>ガク</t>
    </rPh>
    <phoneticPr fontId="2"/>
  </si>
  <si>
    <t xml:space="preserve"> 1,175,000円 〃 1,235,000円 〃</t>
    <rPh sb="10" eb="11">
      <t>エン</t>
    </rPh>
    <rPh sb="23" eb="24">
      <t>エン</t>
    </rPh>
    <phoneticPr fontId="2"/>
  </si>
  <si>
    <t xml:space="preserve"> 1,235,000円 〃 1,295,000円 〃</t>
    <rPh sb="10" eb="11">
      <t>エン</t>
    </rPh>
    <rPh sb="23" eb="24">
      <t>エン</t>
    </rPh>
    <phoneticPr fontId="2"/>
  </si>
  <si>
    <t xml:space="preserve"> 1,295,000円 〃 1,355,000円 〃</t>
    <rPh sb="10" eb="11">
      <t>エン</t>
    </rPh>
    <rPh sb="23" eb="24">
      <t>エン</t>
    </rPh>
    <phoneticPr fontId="2"/>
  </si>
  <si>
    <t xml:space="preserve"> 1,355,000円 以上</t>
    <rPh sb="10" eb="11">
      <t>エン</t>
    </rPh>
    <rPh sb="12" eb="14">
      <t>イジョウ</t>
    </rPh>
    <phoneticPr fontId="2"/>
  </si>
  <si>
    <t>40.0/1000</t>
    <phoneticPr fontId="2"/>
  </si>
  <si>
    <t>　 ①事業主が給与から被保険者負担分を控除する場合→被保険者負担分の端数が50銭以下の場合は切り捨て、50銭を超える場合は一円に切り上げます。</t>
    <rPh sb="3" eb="6">
      <t>ジギョウヌシ</t>
    </rPh>
    <rPh sb="7" eb="9">
      <t>キュウヨ</t>
    </rPh>
    <rPh sb="11" eb="15">
      <t>ヒホケンシャ</t>
    </rPh>
    <rPh sb="15" eb="17">
      <t>フタン</t>
    </rPh>
    <rPh sb="17" eb="18">
      <t>ブン</t>
    </rPh>
    <rPh sb="19" eb="21">
      <t>コウジョ</t>
    </rPh>
    <rPh sb="23" eb="25">
      <t>バアイ</t>
    </rPh>
    <rPh sb="26" eb="30">
      <t>ヒホケンシャ</t>
    </rPh>
    <rPh sb="30" eb="33">
      <t>フタンブン</t>
    </rPh>
    <rPh sb="34" eb="36">
      <t>ハスウ</t>
    </rPh>
    <rPh sb="39" eb="40">
      <t>セン</t>
    </rPh>
    <rPh sb="40" eb="42">
      <t>イカ</t>
    </rPh>
    <rPh sb="43" eb="45">
      <t>バアイ</t>
    </rPh>
    <rPh sb="46" eb="47">
      <t>キ</t>
    </rPh>
    <rPh sb="48" eb="49">
      <t>ス</t>
    </rPh>
    <rPh sb="53" eb="54">
      <t>セン</t>
    </rPh>
    <rPh sb="55" eb="56">
      <t>コ</t>
    </rPh>
    <rPh sb="58" eb="60">
      <t>バアイ</t>
    </rPh>
    <rPh sb="61" eb="62">
      <t>イチ</t>
    </rPh>
    <rPh sb="62" eb="63">
      <t>エン</t>
    </rPh>
    <rPh sb="64" eb="65">
      <t>キ</t>
    </rPh>
    <rPh sb="66" eb="67">
      <t>ア</t>
    </rPh>
    <phoneticPr fontId="2"/>
  </si>
  <si>
    <t xml:space="preserve"> 　②被保険者が被保険者負担分を事業主に現金で支払う場合→被保険者負担分の端数が50銭未満の場合は切り捨て、50銭以上の場合は一円に切り上げます。</t>
    <rPh sb="3" eb="7">
      <t>ヒホケンシャ</t>
    </rPh>
    <rPh sb="8" eb="12">
      <t>ヒホケンシャ</t>
    </rPh>
    <rPh sb="12" eb="15">
      <t>フタンブン</t>
    </rPh>
    <rPh sb="16" eb="19">
      <t>ジギョウヌシ</t>
    </rPh>
    <rPh sb="20" eb="22">
      <t>ゲンキン</t>
    </rPh>
    <rPh sb="23" eb="25">
      <t>シハラ</t>
    </rPh>
    <rPh sb="26" eb="28">
      <t>バアイ</t>
    </rPh>
    <rPh sb="29" eb="33">
      <t>ヒホケンシャ</t>
    </rPh>
    <rPh sb="33" eb="36">
      <t>フタンブン</t>
    </rPh>
    <rPh sb="37" eb="39">
      <t>ハスウ</t>
    </rPh>
    <rPh sb="42" eb="43">
      <t>セン</t>
    </rPh>
    <rPh sb="43" eb="45">
      <t>ミマン</t>
    </rPh>
    <rPh sb="46" eb="48">
      <t>バアイ</t>
    </rPh>
    <rPh sb="49" eb="50">
      <t>キ</t>
    </rPh>
    <rPh sb="51" eb="52">
      <t>ス</t>
    </rPh>
    <rPh sb="56" eb="57">
      <t>セン</t>
    </rPh>
    <rPh sb="57" eb="59">
      <t>イジョウ</t>
    </rPh>
    <rPh sb="60" eb="62">
      <t>バアイ</t>
    </rPh>
    <rPh sb="63" eb="64">
      <t>イチ</t>
    </rPh>
    <rPh sb="64" eb="65">
      <t>エン</t>
    </rPh>
    <rPh sb="66" eb="67">
      <t>キ</t>
    </rPh>
    <rPh sb="68" eb="69">
      <t>ア</t>
    </rPh>
    <phoneticPr fontId="2"/>
  </si>
  <si>
    <t>　 告知書額は、事業所ごとに被保険者の保険料額を合算した金額になります。ただし、合算した金額に一円未満の端数が生じる場合は、その端数を切り捨てます。</t>
    <rPh sb="2" eb="5">
      <t>コクチショ</t>
    </rPh>
    <rPh sb="5" eb="6">
      <t>ガク</t>
    </rPh>
    <rPh sb="8" eb="11">
      <t>ジギョウショ</t>
    </rPh>
    <rPh sb="14" eb="18">
      <t>ヒホケンシャ</t>
    </rPh>
    <rPh sb="19" eb="22">
      <t>ホケンリョウ</t>
    </rPh>
    <rPh sb="22" eb="23">
      <t>ガク</t>
    </rPh>
    <rPh sb="24" eb="26">
      <t>ガッサン</t>
    </rPh>
    <rPh sb="28" eb="30">
      <t>キンガク</t>
    </rPh>
    <rPh sb="40" eb="42">
      <t>ガッサン</t>
    </rPh>
    <rPh sb="44" eb="46">
      <t>キンガク</t>
    </rPh>
    <rPh sb="47" eb="49">
      <t>イチエン</t>
    </rPh>
    <rPh sb="49" eb="51">
      <t>ミマン</t>
    </rPh>
    <rPh sb="52" eb="54">
      <t>ハスウ</t>
    </rPh>
    <rPh sb="55" eb="56">
      <t>ショウ</t>
    </rPh>
    <rPh sb="58" eb="60">
      <t>バアイ</t>
    </rPh>
    <rPh sb="64" eb="66">
      <t>ハスウ</t>
    </rPh>
    <rPh sb="67" eb="68">
      <t>キ</t>
    </rPh>
    <rPh sb="69" eb="70">
      <t>ス</t>
    </rPh>
    <phoneticPr fontId="2"/>
  </si>
  <si>
    <t>　 賞与に係る保険料が生じる場合は、月分の保険料と賞与分の保険料を合算した金額になりますが、この合算額について２の端数処理を行います。</t>
    <rPh sb="2" eb="4">
      <t>ショウヨ</t>
    </rPh>
    <rPh sb="5" eb="6">
      <t>カカ</t>
    </rPh>
    <rPh sb="7" eb="10">
      <t>ホケンリョウ</t>
    </rPh>
    <rPh sb="11" eb="12">
      <t>ショウ</t>
    </rPh>
    <rPh sb="14" eb="16">
      <t>バアイ</t>
    </rPh>
    <rPh sb="18" eb="19">
      <t>ツキ</t>
    </rPh>
    <rPh sb="19" eb="20">
      <t>ブン</t>
    </rPh>
    <rPh sb="21" eb="24">
      <t>ホケンリョウ</t>
    </rPh>
    <rPh sb="25" eb="27">
      <t>ショウヨ</t>
    </rPh>
    <rPh sb="27" eb="28">
      <t>ブン</t>
    </rPh>
    <rPh sb="29" eb="32">
      <t>ホケンリョウ</t>
    </rPh>
    <rPh sb="33" eb="35">
      <t>ガッサン</t>
    </rPh>
    <rPh sb="37" eb="39">
      <t>キンガク</t>
    </rPh>
    <rPh sb="48" eb="50">
      <t>ガッサン</t>
    </rPh>
    <rPh sb="50" eb="51">
      <t>ガク</t>
    </rPh>
    <rPh sb="57" eb="59">
      <t>ハスウ</t>
    </rPh>
    <rPh sb="59" eb="61">
      <t>ショリ</t>
    </rPh>
    <rPh sb="62" eb="63">
      <t>オコナ</t>
    </rPh>
    <phoneticPr fontId="2"/>
  </si>
  <si>
    <r>
      <t xml:space="preserve">合  計 </t>
    </r>
    <r>
      <rPr>
        <sz val="9"/>
        <rFont val="ＭＳ Ｐゴシック"/>
        <family val="3"/>
        <charset val="128"/>
      </rPr>
      <t xml:space="preserve">（Ａ+Ｂ+Ｃ） </t>
    </r>
    <r>
      <rPr>
        <sz val="8"/>
        <rFont val="ＭＳ Ｐゴシック"/>
        <family val="3"/>
        <charset val="128"/>
      </rPr>
      <t xml:space="preserve">                                                                                  (含介護保険料)</t>
    </r>
    <rPh sb="0" eb="1">
      <t>ア</t>
    </rPh>
    <rPh sb="3" eb="4">
      <t>ケイ</t>
    </rPh>
    <phoneticPr fontId="2"/>
  </si>
  <si>
    <t>健 康 保 険 料 計 　（Ａ + Ｂ）</t>
    <rPh sb="0" eb="1">
      <t>ケン</t>
    </rPh>
    <rPh sb="2" eb="3">
      <t>ヤスシ</t>
    </rPh>
    <rPh sb="4" eb="5">
      <t>タモツ</t>
    </rPh>
    <rPh sb="6" eb="7">
      <t>ケン</t>
    </rPh>
    <rPh sb="8" eb="9">
      <t>リョウ</t>
    </rPh>
    <rPh sb="10" eb="11">
      <t>ケイ</t>
    </rPh>
    <phoneticPr fontId="2"/>
  </si>
  <si>
    <t>97/1000</t>
    <phoneticPr fontId="2"/>
  </si>
  <si>
    <t>95.7/1000</t>
    <phoneticPr fontId="2"/>
  </si>
  <si>
    <t>55.7/1000</t>
    <phoneticPr fontId="2"/>
  </si>
  <si>
    <t>計　（a2）</t>
    <rPh sb="0" eb="1">
      <t>ケイ</t>
    </rPh>
    <phoneticPr fontId="2"/>
  </si>
  <si>
    <t>特定保険料　（a1）</t>
    <rPh sb="0" eb="2">
      <t>トクテイ</t>
    </rPh>
    <rPh sb="2" eb="5">
      <t>ホケンリョウ</t>
    </rPh>
    <phoneticPr fontId="2"/>
  </si>
  <si>
    <t xml:space="preserve"> 基本保険料　（a2-a1）</t>
    <rPh sb="1" eb="3">
      <t>キホン</t>
    </rPh>
    <rPh sb="3" eb="6">
      <t>ホケンリョウ</t>
    </rPh>
    <phoneticPr fontId="2"/>
  </si>
  <si>
    <t>２．納入告知書の告知額について（国等の債権債務等の金額の端数計算に関する法律）</t>
    <rPh sb="2" eb="4">
      <t>ノウニュウ</t>
    </rPh>
    <rPh sb="4" eb="7">
      <t>コクチショ</t>
    </rPh>
    <rPh sb="8" eb="10">
      <t>コクチ</t>
    </rPh>
    <rPh sb="10" eb="11">
      <t>ガク</t>
    </rPh>
    <rPh sb="16" eb="17">
      <t>クニ</t>
    </rPh>
    <rPh sb="17" eb="18">
      <t>トウ</t>
    </rPh>
    <rPh sb="19" eb="21">
      <t>サイケン</t>
    </rPh>
    <rPh sb="21" eb="23">
      <t>サイム</t>
    </rPh>
    <rPh sb="23" eb="24">
      <t>トウ</t>
    </rPh>
    <rPh sb="25" eb="27">
      <t>キンガク</t>
    </rPh>
    <rPh sb="28" eb="30">
      <t>ハスウ</t>
    </rPh>
    <rPh sb="30" eb="32">
      <t>ケイサン</t>
    </rPh>
    <rPh sb="33" eb="34">
      <t>カン</t>
    </rPh>
    <rPh sb="36" eb="38">
      <t>ホウリツ</t>
    </rPh>
    <phoneticPr fontId="2"/>
  </si>
  <si>
    <t>１．被保険者負担分に一円未満の端数が出る場合（通貨の単位及び貨幣の発行等に関する法律）</t>
    <rPh sb="2" eb="6">
      <t>ヒホケンシャ</t>
    </rPh>
    <rPh sb="6" eb="9">
      <t>フタンブン</t>
    </rPh>
    <rPh sb="10" eb="12">
      <t>イチエン</t>
    </rPh>
    <rPh sb="12" eb="14">
      <t>ミマン</t>
    </rPh>
    <rPh sb="15" eb="17">
      <t>ハスウ</t>
    </rPh>
    <rPh sb="18" eb="19">
      <t>デ</t>
    </rPh>
    <rPh sb="20" eb="22">
      <t>バアイ</t>
    </rPh>
    <rPh sb="23" eb="25">
      <t>ツウカ</t>
    </rPh>
    <rPh sb="26" eb="28">
      <t>タンイ</t>
    </rPh>
    <rPh sb="28" eb="29">
      <t>オヨ</t>
    </rPh>
    <rPh sb="30" eb="32">
      <t>カヘイ</t>
    </rPh>
    <rPh sb="33" eb="35">
      <t>ハッコウ</t>
    </rPh>
    <rPh sb="35" eb="36">
      <t>トウ</t>
    </rPh>
    <rPh sb="37" eb="38">
      <t>カン</t>
    </rPh>
    <rPh sb="40" eb="42">
      <t>ホウリツ</t>
    </rPh>
    <phoneticPr fontId="2"/>
  </si>
  <si>
    <t>健康保険標準報酬月額保険料額表</t>
    <rPh sb="0" eb="2">
      <t>ケンコウ</t>
    </rPh>
    <rPh sb="2" eb="4">
      <t>ホケン</t>
    </rPh>
    <rPh sb="4" eb="6">
      <t>ヒョウジュン</t>
    </rPh>
    <rPh sb="6" eb="8">
      <t>ホウシュウ</t>
    </rPh>
    <rPh sb="8" eb="10">
      <t>ゲツガク</t>
    </rPh>
    <rPh sb="10" eb="13">
      <t>ホケンリョウ</t>
    </rPh>
    <rPh sb="13" eb="14">
      <t>ガク</t>
    </rPh>
    <rPh sb="14" eb="15">
      <t>ヒョウ</t>
    </rPh>
    <phoneticPr fontId="2"/>
  </si>
  <si>
    <t>114/1000</t>
    <phoneticPr fontId="2"/>
  </si>
  <si>
    <t>17/1000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</si>
</sst>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0000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37" fontId="0" fillId="0" borderId="0" xfId="0" applyNumberFormat="1"/>
    <xf numFmtId="0" fontId="0" fillId="2" borderId="6" xfId="0" applyFill="1" applyBorder="1"/>
    <xf numFmtId="0" fontId="0" fillId="0" borderId="0" xfId="0" applyFill="1" applyBorder="1"/>
    <xf numFmtId="3" fontId="0" fillId="2" borderId="6" xfId="0" applyNumberFormat="1" applyFill="1" applyBorder="1" applyAlignment="1">
      <alignment horizontal="center"/>
    </xf>
    <xf numFmtId="3" fontId="0" fillId="2" borderId="6" xfId="0" applyNumberFormat="1" applyFill="1" applyBorder="1"/>
    <xf numFmtId="0" fontId="0" fillId="0" borderId="0" xfId="0" quotePrefix="1"/>
    <xf numFmtId="37" fontId="0" fillId="0" borderId="0" xfId="0" applyNumberFormat="1" applyAlignment="1"/>
    <xf numFmtId="0" fontId="0" fillId="2" borderId="11" xfId="0" applyFill="1" applyBorder="1"/>
    <xf numFmtId="0" fontId="0" fillId="3" borderId="15" xfId="0" applyFill="1" applyBorder="1"/>
    <xf numFmtId="0" fontId="0" fillId="3" borderId="6" xfId="0" applyFill="1" applyBorder="1"/>
    <xf numFmtId="0" fontId="0" fillId="0" borderId="0" xfId="0" applyFill="1"/>
    <xf numFmtId="176" fontId="0" fillId="5" borderId="6" xfId="0" applyNumberFormat="1" applyFill="1" applyBorder="1" applyAlignment="1">
      <alignment shrinkToFit="1"/>
    </xf>
    <xf numFmtId="176" fontId="0" fillId="0" borderId="0" xfId="0" applyNumberFormat="1" applyFill="1" applyBorder="1"/>
    <xf numFmtId="0" fontId="0" fillId="2" borderId="6" xfId="0" applyFill="1" applyBorder="1" applyAlignment="1">
      <alignment horizontal="center"/>
    </xf>
    <xf numFmtId="0" fontId="4" fillId="0" borderId="2" xfId="0" applyFont="1" applyBorder="1" applyAlignment="1">
      <alignment shrinkToFit="1"/>
    </xf>
    <xf numFmtId="37" fontId="4" fillId="0" borderId="4" xfId="0" applyNumberFormat="1" applyFont="1" applyBorder="1" applyAlignment="1">
      <alignment shrinkToFit="1"/>
    </xf>
    <xf numFmtId="0" fontId="4" fillId="0" borderId="5" xfId="0" applyFont="1" applyBorder="1" applyAlignment="1">
      <alignment shrinkToFit="1"/>
    </xf>
    <xf numFmtId="177" fontId="4" fillId="0" borderId="2" xfId="0" applyNumberFormat="1" applyFont="1" applyBorder="1" applyAlignment="1">
      <alignment shrinkToFit="1"/>
    </xf>
    <xf numFmtId="177" fontId="2" fillId="0" borderId="3" xfId="0" applyNumberFormat="1" applyFont="1" applyBorder="1" applyAlignment="1">
      <alignment vertical="top" shrinkToFit="1"/>
    </xf>
    <xf numFmtId="177" fontId="4" fillId="0" borderId="4" xfId="0" applyNumberFormat="1" applyFont="1" applyBorder="1" applyAlignment="1">
      <alignment shrinkToFit="1"/>
    </xf>
    <xf numFmtId="177" fontId="4" fillId="0" borderId="13" xfId="0" applyNumberFormat="1" applyFont="1" applyBorder="1" applyAlignment="1">
      <alignment shrinkToFit="1"/>
    </xf>
    <xf numFmtId="177" fontId="2" fillId="0" borderId="11" xfId="0" applyNumberFormat="1" applyFont="1" applyBorder="1" applyAlignment="1">
      <alignment vertical="top" shrinkToFit="1"/>
    </xf>
    <xf numFmtId="177" fontId="2" fillId="0" borderId="14" xfId="0" applyNumberFormat="1" applyFont="1" applyBorder="1" applyAlignment="1">
      <alignment vertical="top" shrinkToFit="1"/>
    </xf>
    <xf numFmtId="177" fontId="4" fillId="0" borderId="3" xfId="0" applyNumberFormat="1" applyFont="1" applyBorder="1" applyAlignment="1">
      <alignment shrinkToFit="1"/>
    </xf>
    <xf numFmtId="177" fontId="2" fillId="0" borderId="12" xfId="0" applyNumberFormat="1" applyFont="1" applyBorder="1" applyAlignment="1">
      <alignment vertical="top" shrinkToFit="1"/>
    </xf>
    <xf numFmtId="0" fontId="4" fillId="4" borderId="2" xfId="0" applyFont="1" applyFill="1" applyBorder="1" applyAlignment="1">
      <alignment shrinkToFit="1"/>
    </xf>
    <xf numFmtId="37" fontId="4" fillId="4" borderId="4" xfId="0" applyNumberFormat="1" applyFont="1" applyFill="1" applyBorder="1" applyAlignment="1">
      <alignment shrinkToFit="1"/>
    </xf>
    <xf numFmtId="0" fontId="4" fillId="4" borderId="5" xfId="0" applyFont="1" applyFill="1" applyBorder="1" applyAlignment="1">
      <alignment shrinkToFit="1"/>
    </xf>
    <xf numFmtId="177" fontId="4" fillId="4" borderId="2" xfId="0" applyNumberFormat="1" applyFont="1" applyFill="1" applyBorder="1" applyAlignment="1">
      <alignment shrinkToFit="1"/>
    </xf>
    <xf numFmtId="177" fontId="4" fillId="4" borderId="3" xfId="0" applyNumberFormat="1" applyFont="1" applyFill="1" applyBorder="1" applyAlignment="1">
      <alignment shrinkToFit="1"/>
    </xf>
    <xf numFmtId="177" fontId="4" fillId="4" borderId="4" xfId="0" applyNumberFormat="1" applyFont="1" applyFill="1" applyBorder="1" applyAlignment="1">
      <alignment shrinkToFit="1"/>
    </xf>
    <xf numFmtId="177" fontId="4" fillId="4" borderId="11" xfId="0" applyNumberFormat="1" applyFont="1" applyFill="1" applyBorder="1" applyAlignment="1">
      <alignment shrinkToFit="1"/>
    </xf>
    <xf numFmtId="177" fontId="4" fillId="4" borderId="13" xfId="0" applyNumberFormat="1" applyFont="1" applyFill="1" applyBorder="1" applyAlignment="1">
      <alignment shrinkToFit="1"/>
    </xf>
    <xf numFmtId="177" fontId="4" fillId="4" borderId="14" xfId="0" applyNumberFormat="1" applyFont="1" applyFill="1" applyBorder="1" applyAlignment="1">
      <alignment shrinkToFit="1"/>
    </xf>
    <xf numFmtId="177" fontId="4" fillId="4" borderId="12" xfId="0" applyNumberFormat="1" applyFont="1" applyFill="1" applyBorder="1" applyAlignment="1">
      <alignment shrinkToFit="1"/>
    </xf>
    <xf numFmtId="177" fontId="4" fillId="4" borderId="3" xfId="0" applyNumberFormat="1" applyFont="1" applyFill="1" applyBorder="1" applyAlignment="1">
      <alignment vertical="top" shrinkToFit="1"/>
    </xf>
    <xf numFmtId="0" fontId="4" fillId="0" borderId="2" xfId="0" applyFont="1" applyFill="1" applyBorder="1" applyAlignment="1">
      <alignment shrinkToFit="1"/>
    </xf>
    <xf numFmtId="37" fontId="4" fillId="0" borderId="4" xfId="0" applyNumberFormat="1" applyFont="1" applyFill="1" applyBorder="1" applyAlignment="1">
      <alignment shrinkToFit="1"/>
    </xf>
    <xf numFmtId="0" fontId="4" fillId="0" borderId="5" xfId="0" applyFont="1" applyFill="1" applyBorder="1" applyAlignment="1">
      <alignment shrinkToFit="1"/>
    </xf>
    <xf numFmtId="177" fontId="4" fillId="0" borderId="3" xfId="0" applyNumberFormat="1" applyFont="1" applyFill="1" applyBorder="1" applyAlignment="1">
      <alignment shrinkToFit="1"/>
    </xf>
    <xf numFmtId="177" fontId="4" fillId="0" borderId="11" xfId="0" applyNumberFormat="1" applyFont="1" applyFill="1" applyBorder="1" applyAlignment="1">
      <alignment shrinkToFit="1"/>
    </xf>
    <xf numFmtId="177" fontId="4" fillId="0" borderId="4" xfId="0" applyNumberFormat="1" applyFont="1" applyFill="1" applyBorder="1" applyAlignment="1">
      <alignment shrinkToFit="1"/>
    </xf>
    <xf numFmtId="177" fontId="4" fillId="0" borderId="14" xfId="0" applyNumberFormat="1" applyFont="1" applyFill="1" applyBorder="1" applyAlignment="1">
      <alignment shrinkToFit="1"/>
    </xf>
    <xf numFmtId="177" fontId="4" fillId="0" borderId="2" xfId="0" applyNumberFormat="1" applyFont="1" applyFill="1" applyBorder="1" applyAlignment="1">
      <alignment shrinkToFit="1"/>
    </xf>
    <xf numFmtId="177" fontId="4" fillId="0" borderId="12" xfId="0" applyNumberFormat="1" applyFont="1" applyFill="1" applyBorder="1" applyAlignment="1">
      <alignment shrinkToFit="1"/>
    </xf>
    <xf numFmtId="177" fontId="4" fillId="0" borderId="3" xfId="0" applyNumberFormat="1" applyFont="1" applyFill="1" applyBorder="1" applyAlignment="1">
      <alignment vertical="top" shrinkToFit="1"/>
    </xf>
    <xf numFmtId="177" fontId="4" fillId="0" borderId="12" xfId="0" applyNumberFormat="1" applyFont="1" applyFill="1" applyBorder="1" applyAlignment="1">
      <alignment vertical="top" shrinkToFit="1"/>
    </xf>
    <xf numFmtId="0" fontId="4" fillId="4" borderId="5" xfId="0" applyFont="1" applyFill="1" applyBorder="1" applyAlignment="1">
      <alignment horizontal="left" shrinkToFit="1"/>
    </xf>
    <xf numFmtId="0" fontId="4" fillId="0" borderId="29" xfId="0" applyFont="1" applyFill="1" applyBorder="1" applyAlignment="1">
      <alignment shrinkToFit="1"/>
    </xf>
    <xf numFmtId="37" fontId="4" fillId="0" borderId="26" xfId="0" applyNumberFormat="1" applyFont="1" applyFill="1" applyBorder="1" applyAlignment="1">
      <alignment shrinkToFit="1"/>
    </xf>
    <xf numFmtId="0" fontId="4" fillId="0" borderId="26" xfId="0" applyFont="1" applyFill="1" applyBorder="1" applyAlignment="1">
      <alignment horizontal="left" shrinkToFit="1"/>
    </xf>
    <xf numFmtId="177" fontId="4" fillId="0" borderId="29" xfId="0" applyNumberFormat="1" applyFont="1" applyBorder="1" applyAlignment="1">
      <alignment shrinkToFit="1"/>
    </xf>
    <xf numFmtId="177" fontId="4" fillId="0" borderId="43" xfId="0" applyNumberFormat="1" applyFont="1" applyFill="1" applyBorder="1" applyAlignment="1">
      <alignment horizontal="center" shrinkToFit="1"/>
    </xf>
    <xf numFmtId="177" fontId="4" fillId="0" borderId="26" xfId="0" applyNumberFormat="1" applyFont="1" applyBorder="1" applyAlignment="1">
      <alignment shrinkToFit="1"/>
    </xf>
    <xf numFmtId="177" fontId="4" fillId="0" borderId="27" xfId="0" applyNumberFormat="1" applyFont="1" applyFill="1" applyBorder="1" applyAlignment="1">
      <alignment horizontal="center" shrinkToFit="1"/>
    </xf>
    <xf numFmtId="177" fontId="4" fillId="0" borderId="26" xfId="0" applyNumberFormat="1" applyFont="1" applyFill="1" applyBorder="1" applyAlignment="1">
      <alignment shrinkToFit="1"/>
    </xf>
    <xf numFmtId="177" fontId="4" fillId="0" borderId="31" xfId="0" applyNumberFormat="1" applyFont="1" applyBorder="1" applyAlignment="1">
      <alignment shrinkToFit="1"/>
    </xf>
    <xf numFmtId="177" fontId="4" fillId="0" borderId="46" xfId="0" applyNumberFormat="1" applyFont="1" applyFill="1" applyBorder="1" applyAlignment="1">
      <alignment horizontal="center" shrinkToFit="1"/>
    </xf>
    <xf numFmtId="177" fontId="4" fillId="0" borderId="43" xfId="0" applyNumberFormat="1" applyFont="1" applyBorder="1" applyAlignment="1">
      <alignment shrinkToFit="1"/>
    </xf>
    <xf numFmtId="177" fontId="4" fillId="0" borderId="43" xfId="0" applyNumberFormat="1" applyFont="1" applyFill="1" applyBorder="1" applyAlignment="1">
      <alignment shrinkToFit="1"/>
    </xf>
    <xf numFmtId="177" fontId="4" fillId="0" borderId="29" xfId="0" applyNumberFormat="1" applyFont="1" applyFill="1" applyBorder="1" applyAlignment="1">
      <alignment shrinkToFit="1"/>
    </xf>
    <xf numFmtId="177" fontId="4" fillId="0" borderId="28" xfId="0" applyNumberFormat="1" applyFont="1" applyFill="1" applyBorder="1" applyAlignment="1">
      <alignment shrinkToFit="1"/>
    </xf>
    <xf numFmtId="177" fontId="4" fillId="0" borderId="43" xfId="0" applyNumberFormat="1" applyFont="1" applyFill="1" applyBorder="1" applyAlignment="1">
      <alignment vertical="top" shrinkToFit="1"/>
    </xf>
    <xf numFmtId="0" fontId="4" fillId="0" borderId="4" xfId="0" applyFont="1" applyFill="1" applyBorder="1" applyAlignment="1">
      <alignment horizontal="left" shrinkToFit="1"/>
    </xf>
    <xf numFmtId="177" fontId="4" fillId="0" borderId="3" xfId="0" applyNumberFormat="1" applyFont="1" applyFill="1" applyBorder="1" applyAlignment="1">
      <alignment horizontal="center" shrinkToFit="1"/>
    </xf>
    <xf numFmtId="177" fontId="4" fillId="0" borderId="11" xfId="0" applyNumberFormat="1" applyFont="1" applyFill="1" applyBorder="1" applyAlignment="1">
      <alignment horizontal="center" shrinkToFit="1"/>
    </xf>
    <xf numFmtId="177" fontId="4" fillId="0" borderId="14" xfId="0" applyNumberFormat="1" applyFont="1" applyFill="1" applyBorder="1" applyAlignment="1">
      <alignment horizontal="center" shrinkToFit="1"/>
    </xf>
    <xf numFmtId="0" fontId="4" fillId="4" borderId="17" xfId="0" applyFont="1" applyFill="1" applyBorder="1" applyAlignment="1">
      <alignment shrinkToFit="1"/>
    </xf>
    <xf numFmtId="37" fontId="4" fillId="4" borderId="16" xfId="0" applyNumberFormat="1" applyFont="1" applyFill="1" applyBorder="1" applyAlignment="1">
      <alignment shrinkToFit="1"/>
    </xf>
    <xf numFmtId="0" fontId="4" fillId="4" borderId="47" xfId="0" applyFont="1" applyFill="1" applyBorder="1" applyAlignment="1">
      <alignment horizontal="center" shrinkToFit="1"/>
    </xf>
    <xf numFmtId="177" fontId="4" fillId="4" borderId="17" xfId="0" applyNumberFormat="1" applyFont="1" applyFill="1" applyBorder="1" applyAlignment="1">
      <alignment shrinkToFit="1"/>
    </xf>
    <xf numFmtId="177" fontId="4" fillId="4" borderId="18" xfId="0" applyNumberFormat="1" applyFont="1" applyFill="1" applyBorder="1" applyAlignment="1">
      <alignment shrinkToFit="1"/>
    </xf>
    <xf numFmtId="177" fontId="4" fillId="4" borderId="16" xfId="0" applyNumberFormat="1" applyFont="1" applyFill="1" applyBorder="1" applyAlignment="1">
      <alignment shrinkToFit="1"/>
    </xf>
    <xf numFmtId="177" fontId="4" fillId="4" borderId="19" xfId="0" applyNumberFormat="1" applyFont="1" applyFill="1" applyBorder="1" applyAlignment="1">
      <alignment shrinkToFit="1"/>
    </xf>
    <xf numFmtId="177" fontId="4" fillId="4" borderId="20" xfId="0" applyNumberFormat="1" applyFont="1" applyFill="1" applyBorder="1" applyAlignment="1">
      <alignment shrinkToFit="1"/>
    </xf>
    <xf numFmtId="177" fontId="4" fillId="4" borderId="21" xfId="0" applyNumberFormat="1" applyFont="1" applyFill="1" applyBorder="1" applyAlignment="1">
      <alignment shrinkToFit="1"/>
    </xf>
    <xf numFmtId="177" fontId="4" fillId="4" borderId="44" xfId="0" applyNumberFormat="1" applyFont="1" applyFill="1" applyBorder="1" applyAlignment="1">
      <alignment shrinkToFit="1"/>
    </xf>
    <xf numFmtId="177" fontId="4" fillId="4" borderId="18" xfId="0" applyNumberFormat="1" applyFont="1" applyFill="1" applyBorder="1" applyAlignment="1">
      <alignment vertical="top" shrinkToFit="1"/>
    </xf>
    <xf numFmtId="0" fontId="0" fillId="0" borderId="48" xfId="0" applyBorder="1" applyAlignment="1">
      <alignment shrinkToFit="1"/>
    </xf>
    <xf numFmtId="0" fontId="4" fillId="0" borderId="0" xfId="0" applyFont="1" applyAlignment="1">
      <alignment horizontal="left"/>
    </xf>
    <xf numFmtId="37" fontId="4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7" fontId="0" fillId="0" borderId="0" xfId="0" applyNumberFormat="1" applyAlignment="1">
      <alignment vertical="center"/>
    </xf>
    <xf numFmtId="37" fontId="0" fillId="0" borderId="0" xfId="0" applyNumberFormat="1" applyBorder="1" applyAlignment="1">
      <alignment vertical="center"/>
    </xf>
    <xf numFmtId="37" fontId="4" fillId="0" borderId="0" xfId="0" applyNumberFormat="1" applyFont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0" xfId="0" applyAlignment="1"/>
    <xf numFmtId="0" fontId="0" fillId="0" borderId="10" xfId="0" applyNumberForma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37" fontId="4" fillId="0" borderId="0" xfId="0" applyNumberFormat="1" applyFont="1" applyAlignment="1">
      <alignment horizontal="left"/>
    </xf>
    <xf numFmtId="37" fontId="8" fillId="0" borderId="26" xfId="0" applyNumberFormat="1" applyFont="1" applyBorder="1" applyAlignment="1">
      <alignment horizontal="center" vertical="center" wrapText="1"/>
    </xf>
    <xf numFmtId="37" fontId="8" fillId="0" borderId="28" xfId="0" applyNumberFormat="1" applyFont="1" applyBorder="1" applyAlignment="1">
      <alignment horizontal="center" vertical="center" wrapText="1"/>
    </xf>
    <xf numFmtId="37" fontId="8" fillId="0" borderId="29" xfId="0" applyNumberFormat="1" applyFont="1" applyBorder="1" applyAlignment="1">
      <alignment horizontal="center" vertical="center" wrapText="1"/>
    </xf>
    <xf numFmtId="37" fontId="8" fillId="0" borderId="27" xfId="0" applyNumberFormat="1" applyFont="1" applyBorder="1" applyAlignment="1">
      <alignment horizontal="center" vertical="center" wrapText="1"/>
    </xf>
    <xf numFmtId="37" fontId="8" fillId="0" borderId="31" xfId="0" applyNumberFormat="1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37" fontId="8" fillId="0" borderId="26" xfId="0" applyNumberFormat="1" applyFont="1" applyBorder="1" applyAlignment="1">
      <alignment horizontal="center" vertical="center"/>
    </xf>
    <xf numFmtId="37" fontId="8" fillId="0" borderId="28" xfId="0" applyNumberFormat="1" applyFont="1" applyBorder="1" applyAlignment="1">
      <alignment horizontal="center" vertical="center"/>
    </xf>
    <xf numFmtId="37" fontId="4" fillId="0" borderId="0" xfId="0" applyNumberFormat="1" applyFont="1" applyBorder="1" applyAlignment="1">
      <alignment horizontal="left"/>
    </xf>
    <xf numFmtId="49" fontId="5" fillId="0" borderId="30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37" fontId="8" fillId="0" borderId="27" xfId="0" applyNumberFormat="1" applyFont="1" applyBorder="1" applyAlignment="1">
      <alignment horizontal="center" vertical="center"/>
    </xf>
    <xf numFmtId="37" fontId="8" fillId="0" borderId="29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3" fontId="7" fillId="0" borderId="30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37" fontId="0" fillId="0" borderId="35" xfId="0" applyNumberFormat="1" applyFont="1" applyBorder="1" applyAlignment="1">
      <alignment horizontal="center" vertical="center"/>
    </xf>
    <xf numFmtId="37" fontId="1" fillId="0" borderId="36" xfId="0" applyNumberFormat="1" applyFont="1" applyBorder="1" applyAlignment="1">
      <alignment horizontal="center" vertical="center"/>
    </xf>
    <xf numFmtId="37" fontId="1" fillId="0" borderId="37" xfId="0" applyNumberFormat="1" applyFont="1" applyBorder="1" applyAlignment="1">
      <alignment horizontal="center" vertical="center"/>
    </xf>
    <xf numFmtId="37" fontId="0" fillId="0" borderId="7" xfId="0" applyNumberFormat="1" applyFont="1" applyBorder="1" applyAlignment="1">
      <alignment horizontal="center" vertical="center"/>
    </xf>
    <xf numFmtId="37" fontId="1" fillId="0" borderId="10" xfId="0" applyNumberFormat="1" applyFont="1" applyBorder="1" applyAlignment="1">
      <alignment horizontal="center" vertical="center"/>
    </xf>
    <xf numFmtId="37" fontId="1" fillId="0" borderId="9" xfId="0" applyNumberFormat="1" applyFont="1" applyBorder="1" applyAlignment="1">
      <alignment horizontal="center" vertical="center"/>
    </xf>
    <xf numFmtId="37" fontId="1" fillId="0" borderId="22" xfId="0" applyNumberFormat="1" applyFont="1" applyBorder="1" applyAlignment="1">
      <alignment horizontal="center" vertical="center"/>
    </xf>
    <xf numFmtId="37" fontId="1" fillId="0" borderId="30" xfId="0" applyNumberFormat="1" applyFont="1" applyBorder="1" applyAlignment="1">
      <alignment horizontal="center" vertical="center"/>
    </xf>
    <xf numFmtId="37" fontId="1" fillId="0" borderId="2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textRotation="255"/>
    </xf>
    <xf numFmtId="0" fontId="4" fillId="0" borderId="22" xfId="0" applyFont="1" applyBorder="1" applyAlignment="1">
      <alignment vertical="center" textRotation="255"/>
    </xf>
    <xf numFmtId="37" fontId="4" fillId="0" borderId="26" xfId="0" applyNumberFormat="1" applyFont="1" applyBorder="1" applyAlignment="1">
      <alignment horizontal="center" vertical="center"/>
    </xf>
    <xf numFmtId="37" fontId="4" fillId="0" borderId="24" xfId="0" applyNumberFormat="1" applyFont="1" applyBorder="1" applyAlignment="1">
      <alignment horizontal="center" vertical="center"/>
    </xf>
    <xf numFmtId="37" fontId="2" fillId="0" borderId="2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37" fontId="8" fillId="0" borderId="43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0C0C0"/>
      <color rgb="FFCDCDC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8</xdr:row>
      <xdr:rowOff>109538</xdr:rowOff>
    </xdr:from>
    <xdr:ext cx="194454" cy="271344"/>
    <xdr:sp macro="" textlink="">
      <xdr:nvSpPr>
        <xdr:cNvPr id="2" name="テキスト ボックス 1"/>
        <xdr:cNvSpPr txBox="1"/>
      </xdr:nvSpPr>
      <xdr:spPr>
        <a:xfrm>
          <a:off x="3419475" y="1757363"/>
          <a:ext cx="194454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30</xdr:col>
      <xdr:colOff>152400</xdr:colOff>
      <xdr:row>0</xdr:row>
      <xdr:rowOff>28575</xdr:rowOff>
    </xdr:from>
    <xdr:to>
      <xdr:col>47</xdr:col>
      <xdr:colOff>123825</xdr:colOff>
      <xdr:row>1</xdr:row>
      <xdr:rowOff>9525</xdr:rowOff>
    </xdr:to>
    <xdr:sp macro="" textlink="">
      <xdr:nvSpPr>
        <xdr:cNvPr id="3" name="正方形/長方形 2"/>
        <xdr:cNvSpPr/>
      </xdr:nvSpPr>
      <xdr:spPr>
        <a:xfrm>
          <a:off x="11077575" y="28575"/>
          <a:ext cx="5295900" cy="238125"/>
        </a:xfrm>
        <a:prstGeom prst="rect">
          <a:avLst/>
        </a:prstGeom>
        <a:noFill/>
        <a:ln w="31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solidFill>
                <a:sysClr val="windowText" lastClr="000000"/>
              </a:solidFill>
            </a:rPr>
            <a:t>令和</a:t>
          </a:r>
          <a:r>
            <a:rPr kumimoji="1" lang="en-US" altLang="ja-JP" sz="1000" b="0">
              <a:solidFill>
                <a:sysClr val="windowText" lastClr="000000"/>
              </a:solidFill>
            </a:rPr>
            <a:t>5</a:t>
          </a:r>
          <a:r>
            <a:rPr kumimoji="1" lang="ja-JP" altLang="en-US" sz="1000" b="0">
              <a:solidFill>
                <a:sysClr val="windowText" lastClr="000000"/>
              </a:solidFill>
            </a:rPr>
            <a:t>年</a:t>
          </a:r>
          <a:r>
            <a:rPr kumimoji="1" lang="en-US" altLang="ja-JP" sz="1000" b="0">
              <a:solidFill>
                <a:sysClr val="windowText" lastClr="000000"/>
              </a:solidFill>
            </a:rPr>
            <a:t>3</a:t>
          </a:r>
          <a:r>
            <a:rPr kumimoji="1" lang="ja-JP" altLang="en-US" sz="1000" b="0">
              <a:solidFill>
                <a:sysClr val="windowText" lastClr="000000"/>
              </a:solidFill>
            </a:rPr>
            <a:t>月</a:t>
          </a:r>
          <a:r>
            <a:rPr kumimoji="1" lang="en-US" altLang="ja-JP" sz="1000" b="0">
              <a:solidFill>
                <a:sysClr val="windowText" lastClr="000000"/>
              </a:solidFill>
            </a:rPr>
            <a:t>1</a:t>
          </a:r>
          <a:r>
            <a:rPr kumimoji="1" lang="ja-JP" altLang="en-US" sz="1000" b="0">
              <a:solidFill>
                <a:sysClr val="windowText" lastClr="000000"/>
              </a:solidFill>
            </a:rPr>
            <a:t>日適用（一般：平成</a:t>
          </a:r>
          <a:r>
            <a:rPr kumimoji="1" lang="en-US" altLang="ja-JP" sz="1000" b="0">
              <a:solidFill>
                <a:sysClr val="windowText" lastClr="000000"/>
              </a:solidFill>
            </a:rPr>
            <a:t>29</a:t>
          </a:r>
          <a:r>
            <a:rPr kumimoji="1" lang="ja-JP" altLang="en-US" sz="1000" b="0">
              <a:solidFill>
                <a:sysClr val="windowText" lastClr="000000"/>
              </a:solidFill>
            </a:rPr>
            <a:t>年</a:t>
          </a:r>
          <a:r>
            <a:rPr kumimoji="1" lang="en-US" altLang="ja-JP" sz="1000" b="0">
              <a:solidFill>
                <a:sysClr val="windowText" lastClr="000000"/>
              </a:solidFill>
            </a:rPr>
            <a:t>3</a:t>
          </a:r>
          <a:r>
            <a:rPr kumimoji="1" lang="ja-JP" altLang="en-US" sz="1000" b="0">
              <a:solidFill>
                <a:sysClr val="windowText" lastClr="000000"/>
              </a:solidFill>
            </a:rPr>
            <a:t>月</a:t>
          </a:r>
          <a:r>
            <a:rPr kumimoji="1" lang="en-US" altLang="ja-JP" sz="1000" b="0">
              <a:solidFill>
                <a:sysClr val="windowText" lastClr="000000"/>
              </a:solidFill>
            </a:rPr>
            <a:t>1</a:t>
          </a:r>
          <a:r>
            <a:rPr kumimoji="1" lang="ja-JP" altLang="en-US" sz="1000" b="0">
              <a:solidFill>
                <a:sysClr val="windowText" lastClr="000000"/>
              </a:solidFill>
            </a:rPr>
            <a:t>日　改定　介護：令和</a:t>
          </a:r>
          <a:r>
            <a:rPr kumimoji="1" lang="en-US" altLang="ja-JP" sz="1000" b="0">
              <a:solidFill>
                <a:sysClr val="windowText" lastClr="000000"/>
              </a:solidFill>
            </a:rPr>
            <a:t>3</a:t>
          </a:r>
          <a:r>
            <a:rPr kumimoji="1" lang="ja-JP" altLang="en-US" sz="1000" b="0">
              <a:solidFill>
                <a:sysClr val="windowText" lastClr="000000"/>
              </a:solidFill>
            </a:rPr>
            <a:t>年</a:t>
          </a:r>
          <a:r>
            <a:rPr kumimoji="1" lang="en-US" altLang="ja-JP" sz="1000" b="0">
              <a:solidFill>
                <a:sysClr val="windowText" lastClr="000000"/>
              </a:solidFill>
            </a:rPr>
            <a:t>3</a:t>
          </a:r>
          <a:r>
            <a:rPr kumimoji="1" lang="ja-JP" altLang="en-US" sz="1000" b="0">
              <a:solidFill>
                <a:sysClr val="windowText" lastClr="000000"/>
              </a:solidFill>
            </a:rPr>
            <a:t>月</a:t>
          </a:r>
          <a:r>
            <a:rPr kumimoji="1" lang="en-US" altLang="ja-JP" sz="1000" b="0">
              <a:solidFill>
                <a:sysClr val="windowText" lastClr="000000"/>
              </a:solidFill>
            </a:rPr>
            <a:t>1</a:t>
          </a:r>
          <a:r>
            <a:rPr kumimoji="1" lang="ja-JP" altLang="en-US" sz="1000" b="0">
              <a:solidFill>
                <a:sysClr val="windowText" lastClr="000000"/>
              </a:solidFill>
            </a:rPr>
            <a:t>日　改定）</a:t>
          </a:r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C4" sqref="C4"/>
    </sheetView>
  </sheetViews>
  <sheetFormatPr defaultRowHeight="13.5" x14ac:dyDescent="0.15"/>
  <cols>
    <col min="1" max="1" width="5" customWidth="1"/>
    <col min="2" max="2" width="11.25" customWidth="1"/>
    <col min="3" max="4" width="10.75" customWidth="1"/>
    <col min="5" max="5" width="12.25" customWidth="1"/>
    <col min="6" max="6" width="11.5" customWidth="1"/>
    <col min="7" max="7" width="10.75" customWidth="1"/>
    <col min="8" max="8" width="12.25" customWidth="1"/>
    <col min="9" max="9" width="12.5" customWidth="1"/>
    <col min="10" max="10" width="16" customWidth="1"/>
    <col min="11" max="11" width="14.25" customWidth="1"/>
    <col min="12" max="12" width="13.125" customWidth="1"/>
    <col min="13" max="13" width="16.75" customWidth="1"/>
  </cols>
  <sheetData>
    <row r="1" spans="1:13" x14ac:dyDescent="0.15">
      <c r="A1" s="2"/>
      <c r="B1" s="2" t="s">
        <v>0</v>
      </c>
      <c r="C1" s="2" t="s">
        <v>1</v>
      </c>
      <c r="D1" s="2" t="s">
        <v>2</v>
      </c>
    </row>
    <row r="2" spans="1:13" x14ac:dyDescent="0.15">
      <c r="A2" s="2" t="s">
        <v>3</v>
      </c>
      <c r="B2" s="2">
        <v>97</v>
      </c>
      <c r="C2" s="2">
        <v>114</v>
      </c>
      <c r="D2" s="2"/>
      <c r="F2" s="90" t="s">
        <v>8</v>
      </c>
      <c r="G2" s="91"/>
      <c r="H2" s="92"/>
      <c r="J2" t="s">
        <v>17</v>
      </c>
    </row>
    <row r="3" spans="1:13" x14ac:dyDescent="0.15">
      <c r="A3" s="2" t="s">
        <v>3</v>
      </c>
      <c r="B3" s="2">
        <v>95.7</v>
      </c>
      <c r="C3" s="2">
        <v>1.3</v>
      </c>
      <c r="D3" s="2">
        <v>17</v>
      </c>
      <c r="F3" s="14" t="s">
        <v>9</v>
      </c>
      <c r="G3" s="14" t="s">
        <v>10</v>
      </c>
      <c r="H3" s="4" t="s">
        <v>0</v>
      </c>
      <c r="J3" t="s">
        <v>18</v>
      </c>
    </row>
    <row r="4" spans="1:13" x14ac:dyDescent="0.15">
      <c r="A4" s="10" t="s">
        <v>72</v>
      </c>
      <c r="B4" s="10">
        <v>55.7</v>
      </c>
      <c r="F4" s="2">
        <v>1</v>
      </c>
      <c r="G4" s="2"/>
      <c r="H4" s="5">
        <v>985</v>
      </c>
    </row>
    <row r="5" spans="1:13" x14ac:dyDescent="0.15">
      <c r="A5" s="9" t="s">
        <v>71</v>
      </c>
      <c r="B5" s="9">
        <v>40</v>
      </c>
      <c r="F5" s="2"/>
      <c r="G5" s="2"/>
      <c r="H5" s="5"/>
    </row>
    <row r="6" spans="1:13" x14ac:dyDescent="0.15">
      <c r="A6" s="8"/>
      <c r="B6" s="90" t="s">
        <v>14</v>
      </c>
      <c r="C6" s="92"/>
      <c r="F6" s="2">
        <v>9</v>
      </c>
      <c r="G6" s="2"/>
      <c r="H6" s="5">
        <v>1610</v>
      </c>
    </row>
    <row r="7" spans="1:13" x14ac:dyDescent="0.15">
      <c r="A7" s="2"/>
      <c r="B7" s="2" t="s">
        <v>15</v>
      </c>
      <c r="C7" s="2" t="s">
        <v>16</v>
      </c>
      <c r="F7" s="2">
        <v>17</v>
      </c>
      <c r="G7" s="2"/>
      <c r="H7" s="5">
        <v>2826</v>
      </c>
    </row>
    <row r="8" spans="1:13" x14ac:dyDescent="0.15">
      <c r="A8" s="2" t="s">
        <v>4</v>
      </c>
      <c r="B8" s="2">
        <v>50</v>
      </c>
      <c r="C8" s="2">
        <v>50</v>
      </c>
      <c r="F8" s="2">
        <v>25</v>
      </c>
      <c r="G8" s="2"/>
      <c r="H8" s="5">
        <v>4649</v>
      </c>
    </row>
    <row r="9" spans="1:13" x14ac:dyDescent="0.15">
      <c r="F9" s="2">
        <v>33</v>
      </c>
      <c r="G9" s="2"/>
      <c r="H9" s="5">
        <v>6984</v>
      </c>
    </row>
    <row r="10" spans="1:13" x14ac:dyDescent="0.15">
      <c r="F10" s="2"/>
      <c r="G10" s="2"/>
      <c r="H10" s="5"/>
    </row>
    <row r="11" spans="1:13" x14ac:dyDescent="0.15">
      <c r="A11" s="3"/>
      <c r="B11" s="3"/>
      <c r="C11" s="3"/>
      <c r="D11" s="3"/>
      <c r="E11" s="3"/>
      <c r="F11" s="2"/>
      <c r="G11" s="2"/>
      <c r="H11" s="5"/>
      <c r="I11" s="3"/>
      <c r="J11" s="3"/>
      <c r="K11" s="3"/>
      <c r="L11" s="3"/>
      <c r="M11" s="3"/>
    </row>
    <row r="12" spans="1:13" x14ac:dyDescent="0.15">
      <c r="A12" s="3"/>
      <c r="B12" s="13"/>
      <c r="C12" s="3"/>
      <c r="D12" s="3"/>
      <c r="E12" s="3"/>
      <c r="F12" s="2"/>
      <c r="G12" s="2"/>
      <c r="H12" s="5"/>
      <c r="I12" s="3"/>
      <c r="J12" s="3"/>
      <c r="K12" s="3"/>
      <c r="L12" s="3"/>
      <c r="M12" s="3"/>
    </row>
    <row r="13" spans="1:13" x14ac:dyDescent="0.15">
      <c r="A13" s="3"/>
      <c r="B13" s="13"/>
      <c r="F13" s="2"/>
      <c r="G13" s="2"/>
      <c r="H13" s="5"/>
    </row>
    <row r="14" spans="1:13" x14ac:dyDescent="0.15">
      <c r="A14" s="3"/>
      <c r="B14" s="13"/>
      <c r="F14" s="2"/>
      <c r="G14" s="2"/>
      <c r="H14" s="5"/>
    </row>
    <row r="15" spans="1:13" x14ac:dyDescent="0.15">
      <c r="A15" s="3"/>
      <c r="B15" s="13"/>
      <c r="D15" s="6"/>
      <c r="F15" s="2"/>
      <c r="G15" s="2"/>
      <c r="H15" s="5"/>
    </row>
    <row r="16" spans="1:13" x14ac:dyDescent="0.15">
      <c r="A16" s="3"/>
      <c r="B16" s="13"/>
      <c r="F16" s="2"/>
      <c r="G16" s="2"/>
      <c r="H16" s="5"/>
    </row>
    <row r="17" spans="1:13" x14ac:dyDescent="0.15">
      <c r="A17" s="3"/>
      <c r="B17" s="13"/>
      <c r="F17" s="2"/>
      <c r="G17" s="2"/>
      <c r="H17" s="5"/>
    </row>
    <row r="18" spans="1:13" x14ac:dyDescent="0.15">
      <c r="A18" s="3"/>
      <c r="B18" s="13"/>
      <c r="F18" s="2"/>
      <c r="G18" s="2"/>
      <c r="H18" s="5"/>
    </row>
    <row r="19" spans="1:13" x14ac:dyDescent="0.15">
      <c r="A19" s="3"/>
      <c r="B19" s="13"/>
      <c r="F19" s="2"/>
      <c r="G19" s="2"/>
      <c r="H19" s="5"/>
    </row>
    <row r="20" spans="1:13" x14ac:dyDescent="0.15">
      <c r="A20" s="3"/>
      <c r="B20" s="13"/>
    </row>
    <row r="21" spans="1:13" x14ac:dyDescent="0.15">
      <c r="A21" s="3"/>
      <c r="B21" s="13"/>
    </row>
    <row r="22" spans="1:13" x14ac:dyDescent="0.15">
      <c r="A22" s="3"/>
      <c r="B22" s="13"/>
    </row>
    <row r="23" spans="1:13" x14ac:dyDescent="0.15">
      <c r="A23" s="3"/>
      <c r="B23" s="13"/>
    </row>
    <row r="25" spans="1:13" x14ac:dyDescent="0.15">
      <c r="B25" s="93" t="s">
        <v>73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</row>
    <row r="26" spans="1:13" x14ac:dyDescent="0.15">
      <c r="B26" s="14" t="s">
        <v>74</v>
      </c>
      <c r="C26" s="14" t="s">
        <v>75</v>
      </c>
      <c r="D26" s="14" t="s">
        <v>76</v>
      </c>
      <c r="E26" s="14" t="s">
        <v>77</v>
      </c>
      <c r="F26" s="14" t="s">
        <v>78</v>
      </c>
      <c r="G26" s="14" t="s">
        <v>79</v>
      </c>
      <c r="H26" s="14" t="s">
        <v>80</v>
      </c>
      <c r="I26" s="14" t="s">
        <v>81</v>
      </c>
      <c r="J26" s="14" t="s">
        <v>82</v>
      </c>
      <c r="K26" s="14" t="s">
        <v>83</v>
      </c>
      <c r="L26" s="14" t="s">
        <v>84</v>
      </c>
      <c r="M26" s="14" t="s">
        <v>85</v>
      </c>
    </row>
    <row r="27" spans="1:13" x14ac:dyDescent="0.15">
      <c r="B27" s="12">
        <v>0.99673694000000002</v>
      </c>
      <c r="C27" s="12">
        <v>1.99022148</v>
      </c>
      <c r="D27" s="12">
        <v>2.9804642100000001</v>
      </c>
      <c r="E27" s="12">
        <v>3.9674757299999999</v>
      </c>
      <c r="F27" s="12">
        <v>4.9512665699999996</v>
      </c>
      <c r="G27" s="12">
        <v>5.9318472499999997</v>
      </c>
      <c r="H27" s="12">
        <v>6.9092282300000001</v>
      </c>
      <c r="I27" s="12">
        <v>7.8834199600000003</v>
      </c>
      <c r="J27" s="12">
        <v>8.8544328599999993</v>
      </c>
      <c r="K27" s="12">
        <v>9.8222772799999998</v>
      </c>
      <c r="L27" s="12">
        <v>10.78696356</v>
      </c>
      <c r="M27" s="12">
        <v>11.748502029999999</v>
      </c>
    </row>
    <row r="33" spans="1:6" x14ac:dyDescent="0.15">
      <c r="A33" t="s">
        <v>12</v>
      </c>
      <c r="B33">
        <f>$B$8</f>
        <v>50</v>
      </c>
      <c r="C33" s="6" t="s">
        <v>13</v>
      </c>
      <c r="D33">
        <f>$B$8/100</f>
        <v>0.5</v>
      </c>
      <c r="E33" t="s">
        <v>7</v>
      </c>
      <c r="F33" t="str">
        <f t="shared" ref="F33:F38" si="0">A33&amp;B33&amp;C33&amp;D33&amp;E33</f>
        <v xml:space="preserve"> （50/100=0.5)</v>
      </c>
    </row>
    <row r="34" spans="1:6" x14ac:dyDescent="0.15">
      <c r="A34" t="s">
        <v>12</v>
      </c>
      <c r="B34">
        <f>100-$B$8</f>
        <v>50</v>
      </c>
      <c r="C34" s="6" t="s">
        <v>13</v>
      </c>
      <c r="D34">
        <f>(100-$B$8)/100</f>
        <v>0.5</v>
      </c>
      <c r="E34" t="s">
        <v>7</v>
      </c>
      <c r="F34" t="str">
        <f t="shared" si="0"/>
        <v xml:space="preserve"> （50/100=0.5)</v>
      </c>
    </row>
    <row r="35" spans="1:6" x14ac:dyDescent="0.15">
      <c r="A35" t="s">
        <v>12</v>
      </c>
      <c r="B35">
        <f>$C$8</f>
        <v>50</v>
      </c>
      <c r="C35" s="6" t="s">
        <v>13</v>
      </c>
      <c r="D35">
        <f>$C$8/100</f>
        <v>0.5</v>
      </c>
      <c r="E35" t="s">
        <v>7</v>
      </c>
      <c r="F35" t="str">
        <f t="shared" si="0"/>
        <v xml:space="preserve"> （50/100=0.5)</v>
      </c>
    </row>
    <row r="36" spans="1:6" x14ac:dyDescent="0.15">
      <c r="A36" t="s">
        <v>12</v>
      </c>
      <c r="B36">
        <f>100-$C$8</f>
        <v>50</v>
      </c>
      <c r="C36" s="6" t="s">
        <v>13</v>
      </c>
      <c r="D36">
        <f>(100-$C$8)/100</f>
        <v>0.5</v>
      </c>
      <c r="E36" t="s">
        <v>7</v>
      </c>
      <c r="F36" t="str">
        <f t="shared" si="0"/>
        <v xml:space="preserve"> （50/100=0.5)</v>
      </c>
    </row>
    <row r="37" spans="1:6" x14ac:dyDescent="0.15">
      <c r="A37" t="s">
        <v>12</v>
      </c>
      <c r="B37">
        <f>$B$8</f>
        <v>50</v>
      </c>
      <c r="C37" s="6" t="s">
        <v>13</v>
      </c>
      <c r="D37">
        <f>$B$8/100</f>
        <v>0.5</v>
      </c>
      <c r="E37" t="s">
        <v>7</v>
      </c>
      <c r="F37" t="str">
        <f t="shared" si="0"/>
        <v xml:space="preserve"> （50/100=0.5)</v>
      </c>
    </row>
    <row r="38" spans="1:6" x14ac:dyDescent="0.15">
      <c r="A38" t="s">
        <v>12</v>
      </c>
      <c r="B38">
        <f>100-$B$8</f>
        <v>50</v>
      </c>
      <c r="C38" s="6" t="s">
        <v>13</v>
      </c>
      <c r="D38">
        <f>(100-$B$8)/100</f>
        <v>0.5</v>
      </c>
      <c r="E38" t="s">
        <v>7</v>
      </c>
      <c r="F38" t="str">
        <f t="shared" si="0"/>
        <v xml:space="preserve"> （50/100=0.5)</v>
      </c>
    </row>
    <row r="39" spans="1:6" x14ac:dyDescent="0.15">
      <c r="A39" t="s">
        <v>12</v>
      </c>
      <c r="B39">
        <f>$B$3</f>
        <v>95.7</v>
      </c>
      <c r="C39" s="6" t="s">
        <v>11</v>
      </c>
      <c r="D39" t="str">
        <f>IF($D$3="","     定  額",A39&amp;B39&amp;C39)</f>
        <v xml:space="preserve"> （95.7/1000)</v>
      </c>
    </row>
    <row r="40" spans="1:6" x14ac:dyDescent="0.15">
      <c r="A40" t="s">
        <v>12</v>
      </c>
      <c r="B40">
        <f>$C$3</f>
        <v>1.3</v>
      </c>
      <c r="C40" s="6" t="s">
        <v>11</v>
      </c>
      <c r="D40" t="str">
        <f>IF($D$3="","     定  額",A40&amp;B40&amp;C40)</f>
        <v xml:space="preserve"> （1.3/1000)</v>
      </c>
    </row>
    <row r="41" spans="1:6" x14ac:dyDescent="0.15">
      <c r="A41" t="s">
        <v>12</v>
      </c>
      <c r="B41">
        <f>$D$3</f>
        <v>17</v>
      </c>
      <c r="C41" s="6" t="s">
        <v>11</v>
      </c>
      <c r="D41" t="str">
        <f>IF($D$3="","     定  額",A41&amp;B41&amp;C41)</f>
        <v xml:space="preserve"> （17/1000)</v>
      </c>
    </row>
  </sheetData>
  <mergeCells count="3">
    <mergeCell ref="F2:H2"/>
    <mergeCell ref="B6:C6"/>
    <mergeCell ref="B25:M2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65"/>
  <sheetViews>
    <sheetView tabSelected="1" workbookViewId="0">
      <selection sqref="A1:AU64"/>
    </sheetView>
  </sheetViews>
  <sheetFormatPr defaultRowHeight="13.5" x14ac:dyDescent="0.15"/>
  <cols>
    <col min="1" max="1" width="5.25" customWidth="1"/>
    <col min="2" max="2" width="2.375" customWidth="1"/>
    <col min="3" max="3" width="10" style="1" customWidth="1"/>
    <col min="4" max="4" width="22" customWidth="1"/>
    <col min="5" max="5" width="7.25" customWidth="1"/>
    <col min="6" max="6" width="1.25" customWidth="1"/>
    <col min="7" max="7" width="6.75" customWidth="1"/>
    <col min="8" max="8" width="1.25" customWidth="1"/>
    <col min="9" max="9" width="6.75" customWidth="1"/>
    <col min="10" max="10" width="1.25" customWidth="1"/>
    <col min="11" max="11" width="7" customWidth="1"/>
    <col min="12" max="12" width="1.25" customWidth="1"/>
    <col min="13" max="13" width="7" customWidth="1"/>
    <col min="14" max="14" width="1.25" customWidth="1"/>
    <col min="15" max="15" width="7" customWidth="1"/>
    <col min="16" max="16" width="1.25" customWidth="1"/>
    <col min="17" max="17" width="7.25" style="1" customWidth="1"/>
    <col min="18" max="18" width="1.25" customWidth="1"/>
    <col min="19" max="19" width="7" style="1" customWidth="1"/>
    <col min="20" max="20" width="1.25" customWidth="1"/>
    <col min="21" max="21" width="8" style="1" customWidth="1"/>
    <col min="22" max="22" width="1.25" customWidth="1"/>
    <col min="23" max="23" width="5.25" style="1" customWidth="1"/>
    <col min="24" max="24" width="1.25" customWidth="1"/>
    <col min="25" max="25" width="5.125" style="1" customWidth="1"/>
    <col min="26" max="26" width="1.25" customWidth="1"/>
    <col min="27" max="27" width="6.125" style="1" customWidth="1"/>
    <col min="28" max="28" width="1.25" customWidth="1"/>
    <col min="29" max="29" width="7" style="1" customWidth="1"/>
    <col min="30" max="30" width="1.25" customWidth="1"/>
    <col min="31" max="31" width="6.75" style="1" customWidth="1"/>
    <col min="32" max="32" width="1.25" customWidth="1"/>
    <col min="33" max="33" width="7.5" style="1" customWidth="1"/>
    <col min="34" max="34" width="1.25" customWidth="1"/>
    <col min="35" max="35" width="6.375" style="1" customWidth="1"/>
    <col min="36" max="36" width="1.25" customWidth="1"/>
    <col min="37" max="37" width="6.25" style="1" customWidth="1"/>
    <col min="38" max="38" width="1.25" customWidth="1"/>
    <col min="39" max="39" width="7.25" style="7" customWidth="1"/>
    <col min="40" max="40" width="1.25" customWidth="1"/>
    <col min="41" max="41" width="7.25" customWidth="1"/>
    <col min="42" max="42" width="1.25" customWidth="1"/>
    <col min="43" max="43" width="7.375" customWidth="1"/>
    <col min="44" max="44" width="1.25" customWidth="1"/>
    <col min="45" max="45" width="7.875" customWidth="1"/>
    <col min="46" max="46" width="2" customWidth="1"/>
    <col min="47" max="47" width="2.5" customWidth="1"/>
  </cols>
  <sheetData>
    <row r="1" spans="1:46" ht="20.25" customHeight="1" x14ac:dyDescent="0.2">
      <c r="B1" s="94" t="s">
        <v>123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5"/>
      <c r="AP1" s="95"/>
      <c r="AQ1" s="95"/>
      <c r="AR1" s="95"/>
      <c r="AS1" s="95"/>
      <c r="AT1" s="95"/>
    </row>
    <row r="2" spans="1:46" ht="3.6" customHeight="1" thickBot="1" x14ac:dyDescent="0.2">
      <c r="AK2" s="79"/>
      <c r="AL2" s="79"/>
      <c r="AM2" s="79"/>
      <c r="AN2" s="79"/>
      <c r="AO2" s="79"/>
      <c r="AP2" s="79"/>
      <c r="AQ2" s="79"/>
      <c r="AR2" s="79"/>
      <c r="AS2" s="79"/>
      <c r="AT2" s="79"/>
    </row>
    <row r="3" spans="1:46" ht="14.25" customHeight="1" x14ac:dyDescent="0.15">
      <c r="B3" s="121" t="s">
        <v>68</v>
      </c>
      <c r="C3" s="122"/>
      <c r="D3" s="125" t="s">
        <v>67</v>
      </c>
      <c r="E3" s="128" t="s">
        <v>98</v>
      </c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0"/>
      <c r="W3" s="131" t="s">
        <v>99</v>
      </c>
      <c r="X3" s="132"/>
      <c r="Y3" s="132"/>
      <c r="Z3" s="132"/>
      <c r="AA3" s="132"/>
      <c r="AB3" s="133"/>
      <c r="AC3" s="131" t="s">
        <v>114</v>
      </c>
      <c r="AD3" s="132"/>
      <c r="AE3" s="132"/>
      <c r="AF3" s="132"/>
      <c r="AG3" s="132"/>
      <c r="AH3" s="133"/>
      <c r="AI3" s="131" t="s">
        <v>100</v>
      </c>
      <c r="AJ3" s="132"/>
      <c r="AK3" s="132"/>
      <c r="AL3" s="132"/>
      <c r="AM3" s="132"/>
      <c r="AN3" s="133"/>
      <c r="AO3" s="144" t="s">
        <v>113</v>
      </c>
      <c r="AP3" s="145"/>
      <c r="AQ3" s="145"/>
      <c r="AR3" s="145"/>
      <c r="AS3" s="145"/>
      <c r="AT3" s="146"/>
    </row>
    <row r="4" spans="1:46" ht="15.75" customHeight="1" x14ac:dyDescent="0.15">
      <c r="B4" s="123"/>
      <c r="C4" s="124"/>
      <c r="D4" s="126"/>
      <c r="E4" s="150" t="s">
        <v>120</v>
      </c>
      <c r="F4" s="151"/>
      <c r="G4" s="151"/>
      <c r="H4" s="151"/>
      <c r="I4" s="151"/>
      <c r="J4" s="152"/>
      <c r="K4" s="153" t="s">
        <v>119</v>
      </c>
      <c r="L4" s="151"/>
      <c r="M4" s="151"/>
      <c r="N4" s="151"/>
      <c r="O4" s="151"/>
      <c r="P4" s="154"/>
      <c r="Q4" s="155" t="s">
        <v>118</v>
      </c>
      <c r="R4" s="151"/>
      <c r="S4" s="151"/>
      <c r="T4" s="151"/>
      <c r="U4" s="151"/>
      <c r="V4" s="156"/>
      <c r="W4" s="134"/>
      <c r="X4" s="135"/>
      <c r="Y4" s="135"/>
      <c r="Z4" s="135"/>
      <c r="AA4" s="135"/>
      <c r="AB4" s="136"/>
      <c r="AC4" s="134"/>
      <c r="AD4" s="135"/>
      <c r="AE4" s="135"/>
      <c r="AF4" s="135"/>
      <c r="AG4" s="135"/>
      <c r="AH4" s="136"/>
      <c r="AI4" s="134"/>
      <c r="AJ4" s="135"/>
      <c r="AK4" s="135"/>
      <c r="AL4" s="135"/>
      <c r="AM4" s="135"/>
      <c r="AN4" s="136"/>
      <c r="AO4" s="147"/>
      <c r="AP4" s="148"/>
      <c r="AQ4" s="148"/>
      <c r="AR4" s="148"/>
      <c r="AS4" s="148"/>
      <c r="AT4" s="149"/>
    </row>
    <row r="5" spans="1:46" ht="15" customHeight="1" x14ac:dyDescent="0.15">
      <c r="B5" s="137" t="s">
        <v>5</v>
      </c>
      <c r="C5" s="139" t="s">
        <v>6</v>
      </c>
      <c r="D5" s="126"/>
      <c r="E5" s="101" t="s">
        <v>90</v>
      </c>
      <c r="F5" s="102"/>
      <c r="G5" s="99" t="s">
        <v>91</v>
      </c>
      <c r="H5" s="102"/>
      <c r="I5" s="99" t="s">
        <v>103</v>
      </c>
      <c r="J5" s="100"/>
      <c r="K5" s="103" t="s">
        <v>93</v>
      </c>
      <c r="L5" s="102"/>
      <c r="M5" s="99" t="s">
        <v>94</v>
      </c>
      <c r="N5" s="102"/>
      <c r="O5" s="99" t="s">
        <v>92</v>
      </c>
      <c r="P5" s="143"/>
      <c r="Q5" s="103" t="s">
        <v>90</v>
      </c>
      <c r="R5" s="102"/>
      <c r="S5" s="99" t="s">
        <v>91</v>
      </c>
      <c r="T5" s="102"/>
      <c r="U5" s="99" t="s">
        <v>92</v>
      </c>
      <c r="V5" s="100"/>
      <c r="W5" s="141" t="s">
        <v>95</v>
      </c>
      <c r="X5" s="142"/>
      <c r="Y5" s="99" t="s">
        <v>96</v>
      </c>
      <c r="Z5" s="102"/>
      <c r="AA5" s="99" t="s">
        <v>97</v>
      </c>
      <c r="AB5" s="100"/>
      <c r="AC5" s="120" t="s">
        <v>101</v>
      </c>
      <c r="AD5" s="119"/>
      <c r="AE5" s="106" t="s">
        <v>91</v>
      </c>
      <c r="AF5" s="119"/>
      <c r="AG5" s="106" t="s">
        <v>70</v>
      </c>
      <c r="AH5" s="107"/>
      <c r="AI5" s="101" t="s">
        <v>95</v>
      </c>
      <c r="AJ5" s="102"/>
      <c r="AK5" s="99" t="s">
        <v>96</v>
      </c>
      <c r="AL5" s="102"/>
      <c r="AM5" s="99" t="s">
        <v>97</v>
      </c>
      <c r="AN5" s="100"/>
      <c r="AO5" s="120" t="s">
        <v>90</v>
      </c>
      <c r="AP5" s="119"/>
      <c r="AQ5" s="106" t="s">
        <v>102</v>
      </c>
      <c r="AR5" s="119"/>
      <c r="AS5" s="106" t="s">
        <v>69</v>
      </c>
      <c r="AT5" s="107"/>
    </row>
    <row r="6" spans="1:46" ht="11.25" customHeight="1" x14ac:dyDescent="0.15">
      <c r="B6" s="138"/>
      <c r="C6" s="140"/>
      <c r="D6" s="127"/>
      <c r="E6" s="112" t="s">
        <v>89</v>
      </c>
      <c r="F6" s="104"/>
      <c r="G6" s="104" t="s">
        <v>89</v>
      </c>
      <c r="H6" s="105"/>
      <c r="I6" s="113" t="s">
        <v>117</v>
      </c>
      <c r="J6" s="114"/>
      <c r="K6" s="115" t="s">
        <v>89</v>
      </c>
      <c r="L6" s="104"/>
      <c r="M6" s="104" t="s">
        <v>89</v>
      </c>
      <c r="N6" s="105"/>
      <c r="O6" s="117" t="s">
        <v>108</v>
      </c>
      <c r="P6" s="118"/>
      <c r="Q6" s="109" t="s">
        <v>89</v>
      </c>
      <c r="R6" s="104"/>
      <c r="S6" s="104" t="s">
        <v>89</v>
      </c>
      <c r="T6" s="105"/>
      <c r="U6" s="110" t="s">
        <v>116</v>
      </c>
      <c r="V6" s="111"/>
      <c r="W6" s="112" t="s">
        <v>89</v>
      </c>
      <c r="X6" s="104"/>
      <c r="Y6" s="104" t="s">
        <v>89</v>
      </c>
      <c r="Z6" s="105"/>
      <c r="AA6" s="110" t="s">
        <v>86</v>
      </c>
      <c r="AB6" s="111"/>
      <c r="AC6" s="112" t="s">
        <v>89</v>
      </c>
      <c r="AD6" s="104"/>
      <c r="AE6" s="104" t="s">
        <v>89</v>
      </c>
      <c r="AF6" s="105"/>
      <c r="AG6" s="110" t="s">
        <v>115</v>
      </c>
      <c r="AH6" s="111"/>
      <c r="AI6" s="112" t="s">
        <v>89</v>
      </c>
      <c r="AJ6" s="104"/>
      <c r="AK6" s="104" t="s">
        <v>89</v>
      </c>
      <c r="AL6" s="105"/>
      <c r="AM6" s="110" t="s">
        <v>125</v>
      </c>
      <c r="AN6" s="111"/>
      <c r="AO6" s="112" t="s">
        <v>89</v>
      </c>
      <c r="AP6" s="104"/>
      <c r="AQ6" s="104" t="s">
        <v>89</v>
      </c>
      <c r="AR6" s="105"/>
      <c r="AS6" s="110" t="s">
        <v>124</v>
      </c>
      <c r="AT6" s="111"/>
    </row>
    <row r="7" spans="1:46" ht="14.25" customHeight="1" x14ac:dyDescent="0.15">
      <c r="B7" s="15">
        <v>1</v>
      </c>
      <c r="C7" s="16">
        <v>58000</v>
      </c>
      <c r="D7" s="17" t="s">
        <v>65</v>
      </c>
      <c r="E7" s="18">
        <f>I7*Sheet2!$B$8/100</f>
        <v>1615.3000000000002</v>
      </c>
      <c r="F7" s="19" t="s">
        <v>20</v>
      </c>
      <c r="G7" s="20">
        <f>I7-E7</f>
        <v>1615.3000000000002</v>
      </c>
      <c r="H7" s="19" t="s">
        <v>20</v>
      </c>
      <c r="I7" s="20">
        <f>U7-O7</f>
        <v>3230.6000000000004</v>
      </c>
      <c r="J7" s="19" t="s">
        <v>20</v>
      </c>
      <c r="K7" s="21">
        <f>O7*Sheet2!$B$8/100</f>
        <v>1160</v>
      </c>
      <c r="L7" s="22" t="s">
        <v>20</v>
      </c>
      <c r="M7" s="20">
        <f>O7-K7</f>
        <v>1160</v>
      </c>
      <c r="N7" s="19" t="s">
        <v>20</v>
      </c>
      <c r="O7" s="20">
        <f>C7*Sheet2!$B$5/1000</f>
        <v>2320</v>
      </c>
      <c r="P7" s="23" t="s">
        <v>20</v>
      </c>
      <c r="Q7" s="24">
        <f>U7*Sheet2!$B$8/100</f>
        <v>2775.3</v>
      </c>
      <c r="R7" s="19" t="s">
        <v>20</v>
      </c>
      <c r="S7" s="20">
        <f>U7-Q7</f>
        <v>2775.3</v>
      </c>
      <c r="T7" s="19" t="s">
        <v>20</v>
      </c>
      <c r="U7" s="20">
        <f>$C7*Sheet2!$B$3/1000</f>
        <v>5550.6</v>
      </c>
      <c r="V7" s="19" t="s">
        <v>20</v>
      </c>
      <c r="W7" s="18">
        <f>AA7*Sheet2!$B$8/100</f>
        <v>37.700000000000003</v>
      </c>
      <c r="X7" s="19" t="s">
        <v>20</v>
      </c>
      <c r="Y7" s="20">
        <f>AA7-W7</f>
        <v>37.700000000000003</v>
      </c>
      <c r="Z7" s="19" t="s">
        <v>20</v>
      </c>
      <c r="AA7" s="20">
        <f>$C7*Sheet2!$C$3/1000</f>
        <v>75.400000000000006</v>
      </c>
      <c r="AB7" s="19" t="s">
        <v>20</v>
      </c>
      <c r="AC7" s="18">
        <f t="shared" ref="AC7:AC53" si="0">Q7+W7</f>
        <v>2813</v>
      </c>
      <c r="AD7" s="19" t="s">
        <v>20</v>
      </c>
      <c r="AE7" s="20">
        <f t="shared" ref="AE7:AE53" si="1">S7+Y7</f>
        <v>2813</v>
      </c>
      <c r="AF7" s="19" t="s">
        <v>20</v>
      </c>
      <c r="AG7" s="20">
        <f t="shared" ref="AG7:AG53" si="2">U7+AA7</f>
        <v>5626</v>
      </c>
      <c r="AH7" s="25" t="s">
        <v>20</v>
      </c>
      <c r="AI7" s="20">
        <f>$AM7*Sheet2!$C$8/100</f>
        <v>493</v>
      </c>
      <c r="AJ7" s="19" t="s">
        <v>20</v>
      </c>
      <c r="AK7" s="20">
        <f>AM7-AI7</f>
        <v>493</v>
      </c>
      <c r="AL7" s="19" t="s">
        <v>20</v>
      </c>
      <c r="AM7" s="20">
        <f>C7*Sheet2!$D$3/1000</f>
        <v>986</v>
      </c>
      <c r="AN7" s="19" t="s">
        <v>20</v>
      </c>
      <c r="AO7" s="18">
        <f>AC7+AI7</f>
        <v>3306</v>
      </c>
      <c r="AP7" s="19" t="s">
        <v>20</v>
      </c>
      <c r="AQ7" s="20">
        <f>AE7+AK7</f>
        <v>3306</v>
      </c>
      <c r="AR7" s="19" t="s">
        <v>20</v>
      </c>
      <c r="AS7" s="20">
        <f>AG7+AM7</f>
        <v>6612</v>
      </c>
      <c r="AT7" s="25" t="s">
        <v>20</v>
      </c>
    </row>
    <row r="8" spans="1:46" ht="14.25" customHeight="1" x14ac:dyDescent="0.15">
      <c r="A8" s="11"/>
      <c r="B8" s="26">
        <v>2</v>
      </c>
      <c r="C8" s="27">
        <v>68000</v>
      </c>
      <c r="D8" s="28" t="s">
        <v>66</v>
      </c>
      <c r="E8" s="29">
        <f>I8*Sheet2!$B$8/100</f>
        <v>1893.8000000000002</v>
      </c>
      <c r="F8" s="30"/>
      <c r="G8" s="31">
        <f t="shared" ref="G8:G53" si="3">I8-E8</f>
        <v>1893.8000000000002</v>
      </c>
      <c r="H8" s="32"/>
      <c r="I8" s="31">
        <f t="shared" ref="I8:I53" si="4">U8-O8</f>
        <v>3787.6000000000004</v>
      </c>
      <c r="J8" s="30"/>
      <c r="K8" s="33">
        <f>O8*Sheet2!$B$8/100</f>
        <v>1360</v>
      </c>
      <c r="L8" s="32"/>
      <c r="M8" s="31">
        <f t="shared" ref="M8:M53" si="5">O8-K8</f>
        <v>1360</v>
      </c>
      <c r="N8" s="32"/>
      <c r="O8" s="31">
        <f>C8*Sheet2!$B$5/1000</f>
        <v>2720</v>
      </c>
      <c r="P8" s="34"/>
      <c r="Q8" s="30">
        <f>U8*Sheet2!$B$8/100</f>
        <v>3253.8</v>
      </c>
      <c r="R8" s="30"/>
      <c r="S8" s="31">
        <f>U8-Q8</f>
        <v>3253.8</v>
      </c>
      <c r="T8" s="30"/>
      <c r="U8" s="31">
        <f>$C8*Sheet2!$B$3/1000</f>
        <v>6507.6</v>
      </c>
      <c r="V8" s="30"/>
      <c r="W8" s="29">
        <f>AA8*Sheet2!$B$8/100</f>
        <v>44.2</v>
      </c>
      <c r="X8" s="30"/>
      <c r="Y8" s="31">
        <f>AA8-W8</f>
        <v>44.2</v>
      </c>
      <c r="Z8" s="30"/>
      <c r="AA8" s="31">
        <f>$C8*Sheet2!$C$3/1000</f>
        <v>88.4</v>
      </c>
      <c r="AB8" s="30"/>
      <c r="AC8" s="29">
        <f t="shared" si="0"/>
        <v>3298</v>
      </c>
      <c r="AD8" s="30"/>
      <c r="AE8" s="31">
        <f t="shared" si="1"/>
        <v>3298</v>
      </c>
      <c r="AF8" s="30"/>
      <c r="AG8" s="31">
        <f>U8+AA8</f>
        <v>6596</v>
      </c>
      <c r="AH8" s="35"/>
      <c r="AI8" s="31">
        <f>$AM8*Sheet2!$C$8/100</f>
        <v>578</v>
      </c>
      <c r="AJ8" s="36"/>
      <c r="AK8" s="31">
        <f t="shared" ref="AK8:AK53" si="6">AM8-AI8</f>
        <v>578</v>
      </c>
      <c r="AL8" s="30"/>
      <c r="AM8" s="31">
        <f>C8*Sheet2!$D$3/1000</f>
        <v>1156</v>
      </c>
      <c r="AN8" s="30"/>
      <c r="AO8" s="29">
        <f>AC8+AI8</f>
        <v>3876</v>
      </c>
      <c r="AP8" s="30"/>
      <c r="AQ8" s="31">
        <f>AE8+AK8</f>
        <v>3876</v>
      </c>
      <c r="AR8" s="30"/>
      <c r="AS8" s="31">
        <f>AG8+AM8</f>
        <v>7752</v>
      </c>
      <c r="AT8" s="35"/>
    </row>
    <row r="9" spans="1:46" ht="14.25" customHeight="1" x14ac:dyDescent="0.15">
      <c r="A9" s="11"/>
      <c r="B9" s="37">
        <v>3</v>
      </c>
      <c r="C9" s="38">
        <v>78000</v>
      </c>
      <c r="D9" s="39" t="s">
        <v>63</v>
      </c>
      <c r="E9" s="18">
        <f>I9*Sheet2!$B$8/100</f>
        <v>2172.3000000000002</v>
      </c>
      <c r="F9" s="40"/>
      <c r="G9" s="20">
        <f t="shared" si="3"/>
        <v>2172.3000000000002</v>
      </c>
      <c r="H9" s="41"/>
      <c r="I9" s="42">
        <f t="shared" si="4"/>
        <v>4344.6000000000004</v>
      </c>
      <c r="J9" s="40"/>
      <c r="K9" s="21">
        <f>O9*Sheet2!$B$8/100</f>
        <v>1560</v>
      </c>
      <c r="L9" s="41"/>
      <c r="M9" s="20">
        <f t="shared" si="5"/>
        <v>1560</v>
      </c>
      <c r="N9" s="41"/>
      <c r="O9" s="20">
        <f>C9*Sheet2!$B$5/1000</f>
        <v>3120</v>
      </c>
      <c r="P9" s="43"/>
      <c r="Q9" s="24">
        <f>U9*Sheet2!$B$8/100</f>
        <v>3732.3</v>
      </c>
      <c r="R9" s="40"/>
      <c r="S9" s="42">
        <f>U9-Q9</f>
        <v>3732.3</v>
      </c>
      <c r="T9" s="40"/>
      <c r="U9" s="20">
        <f>$C9*Sheet2!$B$3/1000</f>
        <v>7464.6</v>
      </c>
      <c r="V9" s="40"/>
      <c r="W9" s="18">
        <f>AA9*Sheet2!$B$8/100</f>
        <v>50.7</v>
      </c>
      <c r="X9" s="40"/>
      <c r="Y9" s="42">
        <f>AA9-W9</f>
        <v>50.7</v>
      </c>
      <c r="Z9" s="40"/>
      <c r="AA9" s="20">
        <f>$C9*Sheet2!$C$3/1000</f>
        <v>101.4</v>
      </c>
      <c r="AB9" s="40"/>
      <c r="AC9" s="44">
        <f t="shared" si="0"/>
        <v>3783</v>
      </c>
      <c r="AD9" s="40"/>
      <c r="AE9" s="42">
        <f t="shared" si="1"/>
        <v>3783</v>
      </c>
      <c r="AF9" s="40"/>
      <c r="AG9" s="42">
        <f t="shared" si="2"/>
        <v>7566</v>
      </c>
      <c r="AH9" s="45"/>
      <c r="AI9" s="20">
        <f>$AM9*Sheet2!$C$8/100</f>
        <v>663</v>
      </c>
      <c r="AJ9" s="46"/>
      <c r="AK9" s="42">
        <f t="shared" si="6"/>
        <v>663</v>
      </c>
      <c r="AL9" s="40"/>
      <c r="AM9" s="20">
        <f>C9*Sheet2!$D$3/1000</f>
        <v>1326</v>
      </c>
      <c r="AN9" s="40"/>
      <c r="AO9" s="44">
        <f>AC9+AI9</f>
        <v>4446</v>
      </c>
      <c r="AP9" s="40"/>
      <c r="AQ9" s="42">
        <f>AE9+AK9</f>
        <v>4446</v>
      </c>
      <c r="AR9" s="40"/>
      <c r="AS9" s="42">
        <f>AG9+AM9</f>
        <v>8892</v>
      </c>
      <c r="AT9" s="45"/>
    </row>
    <row r="10" spans="1:46" ht="14.25" customHeight="1" x14ac:dyDescent="0.15">
      <c r="A10" s="11"/>
      <c r="B10" s="26">
        <v>4</v>
      </c>
      <c r="C10" s="27">
        <v>88000</v>
      </c>
      <c r="D10" s="28" t="s">
        <v>64</v>
      </c>
      <c r="E10" s="29">
        <f>I10*Sheet2!$B$8/100</f>
        <v>2450.8000000000002</v>
      </c>
      <c r="F10" s="30"/>
      <c r="G10" s="31">
        <f t="shared" si="3"/>
        <v>2450.8000000000002</v>
      </c>
      <c r="H10" s="32"/>
      <c r="I10" s="31">
        <f t="shared" si="4"/>
        <v>4901.6000000000004</v>
      </c>
      <c r="J10" s="30"/>
      <c r="K10" s="33">
        <f>O10*Sheet2!$B$8/100</f>
        <v>1760</v>
      </c>
      <c r="L10" s="32"/>
      <c r="M10" s="31">
        <f t="shared" si="5"/>
        <v>1760</v>
      </c>
      <c r="N10" s="32"/>
      <c r="O10" s="31">
        <f>C10*Sheet2!$B$5/1000</f>
        <v>3520</v>
      </c>
      <c r="P10" s="34"/>
      <c r="Q10" s="30">
        <f>U10*Sheet2!$B$8/100</f>
        <v>4210.8</v>
      </c>
      <c r="R10" s="30"/>
      <c r="S10" s="31">
        <f>U10-Q10</f>
        <v>4210.8</v>
      </c>
      <c r="T10" s="30"/>
      <c r="U10" s="31">
        <f>$C10*Sheet2!$B$3/1000</f>
        <v>8421.6</v>
      </c>
      <c r="V10" s="30"/>
      <c r="W10" s="29">
        <f>AA10*Sheet2!$B$8/100</f>
        <v>57.2</v>
      </c>
      <c r="X10" s="30"/>
      <c r="Y10" s="31">
        <f>AA10-W10</f>
        <v>57.2</v>
      </c>
      <c r="Z10" s="30"/>
      <c r="AA10" s="31">
        <f>$C10*Sheet2!$C$3/1000</f>
        <v>114.4</v>
      </c>
      <c r="AB10" s="30"/>
      <c r="AC10" s="29">
        <f t="shared" si="0"/>
        <v>4268</v>
      </c>
      <c r="AD10" s="30"/>
      <c r="AE10" s="31">
        <f t="shared" si="1"/>
        <v>4268</v>
      </c>
      <c r="AF10" s="30"/>
      <c r="AG10" s="31">
        <f t="shared" si="2"/>
        <v>8536</v>
      </c>
      <c r="AH10" s="35"/>
      <c r="AI10" s="31">
        <f>$AM10*Sheet2!$C$8/100</f>
        <v>748</v>
      </c>
      <c r="AJ10" s="36"/>
      <c r="AK10" s="31">
        <f t="shared" si="6"/>
        <v>748</v>
      </c>
      <c r="AL10" s="30"/>
      <c r="AM10" s="31">
        <f>C10*Sheet2!$D$3/1000</f>
        <v>1496</v>
      </c>
      <c r="AN10" s="30"/>
      <c r="AO10" s="29">
        <f>AC10+AI10</f>
        <v>5016</v>
      </c>
      <c r="AP10" s="30"/>
      <c r="AQ10" s="31">
        <f>AE10+AK10</f>
        <v>5016</v>
      </c>
      <c r="AR10" s="30"/>
      <c r="AS10" s="31">
        <f>AG10+AM10</f>
        <v>10032</v>
      </c>
      <c r="AT10" s="35"/>
    </row>
    <row r="11" spans="1:46" ht="14.25" customHeight="1" x14ac:dyDescent="0.15">
      <c r="A11" s="11"/>
      <c r="B11" s="37">
        <v>5</v>
      </c>
      <c r="C11" s="38">
        <v>98000</v>
      </c>
      <c r="D11" s="39" t="s">
        <v>62</v>
      </c>
      <c r="E11" s="18">
        <f>I11*Sheet2!$B$8/100</f>
        <v>2729.3</v>
      </c>
      <c r="F11" s="40"/>
      <c r="G11" s="20">
        <f t="shared" si="3"/>
        <v>2729.3</v>
      </c>
      <c r="H11" s="41"/>
      <c r="I11" s="42">
        <f t="shared" si="4"/>
        <v>5458.6</v>
      </c>
      <c r="J11" s="40"/>
      <c r="K11" s="21">
        <f>O11*Sheet2!$B$8/100</f>
        <v>1960</v>
      </c>
      <c r="L11" s="41"/>
      <c r="M11" s="20">
        <f t="shared" si="5"/>
        <v>1960</v>
      </c>
      <c r="N11" s="41"/>
      <c r="O11" s="20">
        <f>C11*Sheet2!$B$5/1000</f>
        <v>3920</v>
      </c>
      <c r="P11" s="43"/>
      <c r="Q11" s="24">
        <f>U11*Sheet2!$B$8/100</f>
        <v>4689.3</v>
      </c>
      <c r="R11" s="46"/>
      <c r="S11" s="42">
        <f t="shared" ref="S11:S53" si="7">U11-Q11</f>
        <v>4689.3</v>
      </c>
      <c r="T11" s="46"/>
      <c r="U11" s="20">
        <f>$C11*Sheet2!$B$3/1000</f>
        <v>9378.6</v>
      </c>
      <c r="V11" s="46"/>
      <c r="W11" s="18">
        <f>AA11*Sheet2!$B$8/100</f>
        <v>63.7</v>
      </c>
      <c r="X11" s="46"/>
      <c r="Y11" s="42">
        <f t="shared" ref="Y11:Y53" si="8">AA11-W11</f>
        <v>63.7</v>
      </c>
      <c r="Z11" s="46"/>
      <c r="AA11" s="20">
        <f>$C11*Sheet2!$C$3/1000</f>
        <v>127.4</v>
      </c>
      <c r="AB11" s="46"/>
      <c r="AC11" s="44">
        <f t="shared" si="0"/>
        <v>4753</v>
      </c>
      <c r="AD11" s="46"/>
      <c r="AE11" s="42">
        <f t="shared" si="1"/>
        <v>4753</v>
      </c>
      <c r="AF11" s="46"/>
      <c r="AG11" s="42">
        <f t="shared" si="2"/>
        <v>9506</v>
      </c>
      <c r="AH11" s="47"/>
      <c r="AI11" s="20">
        <f>$AM11*Sheet2!$C$8/100</f>
        <v>833</v>
      </c>
      <c r="AJ11" s="46"/>
      <c r="AK11" s="42">
        <f t="shared" si="6"/>
        <v>833</v>
      </c>
      <c r="AL11" s="46"/>
      <c r="AM11" s="20">
        <f>C11*Sheet2!$D$3/1000</f>
        <v>1666</v>
      </c>
      <c r="AN11" s="46"/>
      <c r="AO11" s="44">
        <f t="shared" ref="AO11:AO53" si="9">AC11+AI11</f>
        <v>5586</v>
      </c>
      <c r="AP11" s="46"/>
      <c r="AQ11" s="42">
        <f t="shared" ref="AQ11:AQ53" si="10">AE11+AK11</f>
        <v>5586</v>
      </c>
      <c r="AR11" s="46"/>
      <c r="AS11" s="42">
        <f t="shared" ref="AS11:AS53" si="11">AG11+AM11</f>
        <v>11172</v>
      </c>
      <c r="AT11" s="47"/>
    </row>
    <row r="12" spans="1:46" ht="14.25" customHeight="1" x14ac:dyDescent="0.15">
      <c r="A12" s="11"/>
      <c r="B12" s="26">
        <v>6</v>
      </c>
      <c r="C12" s="27">
        <v>104000</v>
      </c>
      <c r="D12" s="28" t="s">
        <v>61</v>
      </c>
      <c r="E12" s="29">
        <f>I12*Sheet2!$B$8/100</f>
        <v>2896.3999999999996</v>
      </c>
      <c r="F12" s="30"/>
      <c r="G12" s="31">
        <f t="shared" si="3"/>
        <v>2896.3999999999996</v>
      </c>
      <c r="H12" s="32"/>
      <c r="I12" s="31">
        <f t="shared" si="4"/>
        <v>5792.7999999999993</v>
      </c>
      <c r="J12" s="30"/>
      <c r="K12" s="33">
        <f>O12*Sheet2!$B$8/100</f>
        <v>2080</v>
      </c>
      <c r="L12" s="32"/>
      <c r="M12" s="31">
        <f t="shared" si="5"/>
        <v>2080</v>
      </c>
      <c r="N12" s="32"/>
      <c r="O12" s="31">
        <f>C12*Sheet2!$B$5/1000</f>
        <v>4160</v>
      </c>
      <c r="P12" s="34"/>
      <c r="Q12" s="30">
        <f>U12*Sheet2!$B$8/100</f>
        <v>4976.3999999999996</v>
      </c>
      <c r="R12" s="30"/>
      <c r="S12" s="31">
        <f t="shared" si="7"/>
        <v>4976.3999999999996</v>
      </c>
      <c r="T12" s="30"/>
      <c r="U12" s="31">
        <f>$C12*Sheet2!$B$3/1000</f>
        <v>9952.7999999999993</v>
      </c>
      <c r="V12" s="30"/>
      <c r="W12" s="29">
        <f>AA12*Sheet2!$B$8/100</f>
        <v>67.599999999999994</v>
      </c>
      <c r="X12" s="30"/>
      <c r="Y12" s="31">
        <f t="shared" si="8"/>
        <v>67.599999999999994</v>
      </c>
      <c r="Z12" s="30"/>
      <c r="AA12" s="31">
        <f>$C12*Sheet2!$C$3/1000</f>
        <v>135.19999999999999</v>
      </c>
      <c r="AB12" s="30"/>
      <c r="AC12" s="29">
        <f t="shared" si="0"/>
        <v>5044</v>
      </c>
      <c r="AD12" s="30"/>
      <c r="AE12" s="31">
        <f t="shared" si="1"/>
        <v>5044</v>
      </c>
      <c r="AF12" s="30"/>
      <c r="AG12" s="31">
        <f t="shared" si="2"/>
        <v>10088</v>
      </c>
      <c r="AH12" s="35"/>
      <c r="AI12" s="31">
        <f>$AM12*Sheet2!$C$8/100</f>
        <v>884</v>
      </c>
      <c r="AJ12" s="36"/>
      <c r="AK12" s="31">
        <f t="shared" si="6"/>
        <v>884</v>
      </c>
      <c r="AL12" s="30"/>
      <c r="AM12" s="31">
        <f>C12*Sheet2!$D$3/1000</f>
        <v>1768</v>
      </c>
      <c r="AN12" s="30"/>
      <c r="AO12" s="29">
        <f t="shared" si="9"/>
        <v>5928</v>
      </c>
      <c r="AP12" s="30"/>
      <c r="AQ12" s="31">
        <f t="shared" si="10"/>
        <v>5928</v>
      </c>
      <c r="AR12" s="30"/>
      <c r="AS12" s="31">
        <f t="shared" si="11"/>
        <v>11856</v>
      </c>
      <c r="AT12" s="35"/>
    </row>
    <row r="13" spans="1:46" ht="14.25" customHeight="1" x14ac:dyDescent="0.15">
      <c r="A13" s="11"/>
      <c r="B13" s="37">
        <v>7</v>
      </c>
      <c r="C13" s="38">
        <v>110000</v>
      </c>
      <c r="D13" s="39" t="s">
        <v>60</v>
      </c>
      <c r="E13" s="18">
        <f>I13*Sheet2!$B$8/100</f>
        <v>3063.5</v>
      </c>
      <c r="F13" s="40"/>
      <c r="G13" s="20">
        <f t="shared" si="3"/>
        <v>3063.5</v>
      </c>
      <c r="H13" s="41"/>
      <c r="I13" s="42">
        <f t="shared" si="4"/>
        <v>6127</v>
      </c>
      <c r="J13" s="40"/>
      <c r="K13" s="21">
        <f>O13*Sheet2!$B$8/100</f>
        <v>2200</v>
      </c>
      <c r="L13" s="41"/>
      <c r="M13" s="20">
        <f t="shared" si="5"/>
        <v>2200</v>
      </c>
      <c r="N13" s="41"/>
      <c r="O13" s="20">
        <f>C13*Sheet2!$B$5/1000</f>
        <v>4400</v>
      </c>
      <c r="P13" s="43"/>
      <c r="Q13" s="24">
        <f>U13*Sheet2!$B$8/100</f>
        <v>5263.5</v>
      </c>
      <c r="R13" s="40"/>
      <c r="S13" s="42">
        <f t="shared" si="7"/>
        <v>5263.5</v>
      </c>
      <c r="T13" s="40"/>
      <c r="U13" s="20">
        <f>$C13*Sheet2!$B$3/1000</f>
        <v>10527</v>
      </c>
      <c r="V13" s="40"/>
      <c r="W13" s="18">
        <f>AA13*Sheet2!$B$8/100</f>
        <v>71.5</v>
      </c>
      <c r="X13" s="40"/>
      <c r="Y13" s="42">
        <f t="shared" si="8"/>
        <v>71.5</v>
      </c>
      <c r="Z13" s="40"/>
      <c r="AA13" s="20">
        <f>$C13*Sheet2!$C$3/1000</f>
        <v>143</v>
      </c>
      <c r="AB13" s="40"/>
      <c r="AC13" s="44">
        <f t="shared" si="0"/>
        <v>5335</v>
      </c>
      <c r="AD13" s="40"/>
      <c r="AE13" s="42">
        <f t="shared" si="1"/>
        <v>5335</v>
      </c>
      <c r="AF13" s="40"/>
      <c r="AG13" s="42">
        <f t="shared" si="2"/>
        <v>10670</v>
      </c>
      <c r="AH13" s="45"/>
      <c r="AI13" s="20">
        <f>$AM13*Sheet2!$C$8/100</f>
        <v>935</v>
      </c>
      <c r="AJ13" s="46"/>
      <c r="AK13" s="42">
        <f t="shared" si="6"/>
        <v>935</v>
      </c>
      <c r="AL13" s="40"/>
      <c r="AM13" s="20">
        <f>C13*Sheet2!$D$3/1000</f>
        <v>1870</v>
      </c>
      <c r="AN13" s="40"/>
      <c r="AO13" s="44">
        <f t="shared" si="9"/>
        <v>6270</v>
      </c>
      <c r="AP13" s="40"/>
      <c r="AQ13" s="42">
        <f t="shared" si="10"/>
        <v>6270</v>
      </c>
      <c r="AR13" s="40"/>
      <c r="AS13" s="42">
        <f t="shared" si="11"/>
        <v>12540</v>
      </c>
      <c r="AT13" s="45"/>
    </row>
    <row r="14" spans="1:46" ht="14.25" customHeight="1" x14ac:dyDescent="0.15">
      <c r="A14" s="11"/>
      <c r="B14" s="26">
        <v>8</v>
      </c>
      <c r="C14" s="27">
        <v>118000</v>
      </c>
      <c r="D14" s="28" t="s">
        <v>59</v>
      </c>
      <c r="E14" s="29">
        <f>I14*Sheet2!$B$8/100</f>
        <v>3286.3</v>
      </c>
      <c r="F14" s="30"/>
      <c r="G14" s="31">
        <f t="shared" si="3"/>
        <v>3286.3</v>
      </c>
      <c r="H14" s="32"/>
      <c r="I14" s="31">
        <f t="shared" si="4"/>
        <v>6572.6</v>
      </c>
      <c r="J14" s="30"/>
      <c r="K14" s="33">
        <f>O14*Sheet2!$B$8/100</f>
        <v>2360</v>
      </c>
      <c r="L14" s="32"/>
      <c r="M14" s="31">
        <f t="shared" si="5"/>
        <v>2360</v>
      </c>
      <c r="N14" s="32"/>
      <c r="O14" s="31">
        <f>C14*Sheet2!$B$5/1000</f>
        <v>4720</v>
      </c>
      <c r="P14" s="34"/>
      <c r="Q14" s="30">
        <f>U14*Sheet2!$B$8/100</f>
        <v>5646.3</v>
      </c>
      <c r="R14" s="30"/>
      <c r="S14" s="31">
        <f t="shared" si="7"/>
        <v>5646.3</v>
      </c>
      <c r="T14" s="30"/>
      <c r="U14" s="31">
        <f>$C14*Sheet2!$B$3/1000</f>
        <v>11292.6</v>
      </c>
      <c r="V14" s="30"/>
      <c r="W14" s="29">
        <f>AA14*Sheet2!$B$8/100</f>
        <v>76.7</v>
      </c>
      <c r="X14" s="30"/>
      <c r="Y14" s="31">
        <f t="shared" si="8"/>
        <v>76.7</v>
      </c>
      <c r="Z14" s="30"/>
      <c r="AA14" s="31">
        <f>$C14*Sheet2!$C$3/1000</f>
        <v>153.4</v>
      </c>
      <c r="AB14" s="30"/>
      <c r="AC14" s="29">
        <f t="shared" si="0"/>
        <v>5723</v>
      </c>
      <c r="AD14" s="30"/>
      <c r="AE14" s="31">
        <f t="shared" si="1"/>
        <v>5723</v>
      </c>
      <c r="AF14" s="30"/>
      <c r="AG14" s="31">
        <f t="shared" si="2"/>
        <v>11446</v>
      </c>
      <c r="AH14" s="35"/>
      <c r="AI14" s="31">
        <f>$AM14*Sheet2!$C$8/100</f>
        <v>1003</v>
      </c>
      <c r="AJ14" s="36"/>
      <c r="AK14" s="31">
        <f t="shared" si="6"/>
        <v>1003</v>
      </c>
      <c r="AL14" s="30"/>
      <c r="AM14" s="31">
        <f>C14*Sheet2!$D$3/1000</f>
        <v>2006</v>
      </c>
      <c r="AN14" s="30"/>
      <c r="AO14" s="29">
        <f t="shared" si="9"/>
        <v>6726</v>
      </c>
      <c r="AP14" s="30"/>
      <c r="AQ14" s="31">
        <f t="shared" si="10"/>
        <v>6726</v>
      </c>
      <c r="AR14" s="30"/>
      <c r="AS14" s="31">
        <f t="shared" si="11"/>
        <v>13452</v>
      </c>
      <c r="AT14" s="35"/>
    </row>
    <row r="15" spans="1:46" ht="14.25" customHeight="1" x14ac:dyDescent="0.15">
      <c r="A15" s="11"/>
      <c r="B15" s="37">
        <v>9</v>
      </c>
      <c r="C15" s="38">
        <v>126000</v>
      </c>
      <c r="D15" s="39" t="s">
        <v>58</v>
      </c>
      <c r="E15" s="18">
        <f>I15*Sheet2!$B$8/100</f>
        <v>3509.1000000000004</v>
      </c>
      <c r="F15" s="40"/>
      <c r="G15" s="20">
        <f t="shared" si="3"/>
        <v>3509.1000000000004</v>
      </c>
      <c r="H15" s="41"/>
      <c r="I15" s="42">
        <f t="shared" si="4"/>
        <v>7018.2000000000007</v>
      </c>
      <c r="J15" s="40"/>
      <c r="K15" s="21">
        <f>O15*Sheet2!$B$8/100</f>
        <v>2520</v>
      </c>
      <c r="L15" s="41"/>
      <c r="M15" s="20">
        <f t="shared" si="5"/>
        <v>2520</v>
      </c>
      <c r="N15" s="41"/>
      <c r="O15" s="20">
        <f>C15*Sheet2!$B$5/1000</f>
        <v>5040</v>
      </c>
      <c r="P15" s="43"/>
      <c r="Q15" s="24">
        <f>U15*Sheet2!$B$8/100</f>
        <v>6029.1</v>
      </c>
      <c r="R15" s="40"/>
      <c r="S15" s="42">
        <f t="shared" si="7"/>
        <v>6029.1</v>
      </c>
      <c r="T15" s="40"/>
      <c r="U15" s="20">
        <f>$C15*Sheet2!$B$3/1000</f>
        <v>12058.2</v>
      </c>
      <c r="V15" s="40"/>
      <c r="W15" s="18">
        <f>AA15*Sheet2!$B$8/100</f>
        <v>81.900000000000006</v>
      </c>
      <c r="X15" s="40"/>
      <c r="Y15" s="42">
        <f t="shared" si="8"/>
        <v>81.900000000000006</v>
      </c>
      <c r="Z15" s="40"/>
      <c r="AA15" s="20">
        <f>$C15*Sheet2!$C$3/1000</f>
        <v>163.80000000000001</v>
      </c>
      <c r="AB15" s="40"/>
      <c r="AC15" s="44">
        <f t="shared" si="0"/>
        <v>6111</v>
      </c>
      <c r="AD15" s="40"/>
      <c r="AE15" s="42">
        <f t="shared" si="1"/>
        <v>6111</v>
      </c>
      <c r="AF15" s="40"/>
      <c r="AG15" s="42">
        <f t="shared" si="2"/>
        <v>12222</v>
      </c>
      <c r="AH15" s="45"/>
      <c r="AI15" s="20">
        <f>$AM15*Sheet2!$C$8/100</f>
        <v>1071</v>
      </c>
      <c r="AJ15" s="46"/>
      <c r="AK15" s="42">
        <f t="shared" si="6"/>
        <v>1071</v>
      </c>
      <c r="AL15" s="40"/>
      <c r="AM15" s="20">
        <f>C15*Sheet2!$D$3/1000</f>
        <v>2142</v>
      </c>
      <c r="AN15" s="40"/>
      <c r="AO15" s="44">
        <f t="shared" si="9"/>
        <v>7182</v>
      </c>
      <c r="AP15" s="40"/>
      <c r="AQ15" s="42">
        <f t="shared" si="10"/>
        <v>7182</v>
      </c>
      <c r="AR15" s="40"/>
      <c r="AS15" s="42">
        <f t="shared" si="11"/>
        <v>14364</v>
      </c>
      <c r="AT15" s="45"/>
    </row>
    <row r="16" spans="1:46" ht="14.25" customHeight="1" x14ac:dyDescent="0.15">
      <c r="A16" s="11"/>
      <c r="B16" s="26">
        <v>10</v>
      </c>
      <c r="C16" s="27">
        <v>134000</v>
      </c>
      <c r="D16" s="28" t="s">
        <v>57</v>
      </c>
      <c r="E16" s="29">
        <f>I16*Sheet2!$B$8/100</f>
        <v>3731.8999999999996</v>
      </c>
      <c r="F16" s="30"/>
      <c r="G16" s="31">
        <f t="shared" si="3"/>
        <v>3731.8999999999996</v>
      </c>
      <c r="H16" s="32"/>
      <c r="I16" s="31">
        <f t="shared" si="4"/>
        <v>7463.7999999999993</v>
      </c>
      <c r="J16" s="30"/>
      <c r="K16" s="33">
        <f>O16*Sheet2!$B$8/100</f>
        <v>2680</v>
      </c>
      <c r="L16" s="32"/>
      <c r="M16" s="31">
        <f t="shared" si="5"/>
        <v>2680</v>
      </c>
      <c r="N16" s="32"/>
      <c r="O16" s="31">
        <f>C16*Sheet2!$B$5/1000</f>
        <v>5360</v>
      </c>
      <c r="P16" s="34"/>
      <c r="Q16" s="30">
        <f>U16*Sheet2!$B$8/100</f>
        <v>6411.9</v>
      </c>
      <c r="R16" s="30"/>
      <c r="S16" s="31">
        <f t="shared" si="7"/>
        <v>6411.9</v>
      </c>
      <c r="T16" s="30"/>
      <c r="U16" s="31">
        <f>$C16*Sheet2!$B$3/1000</f>
        <v>12823.8</v>
      </c>
      <c r="V16" s="30"/>
      <c r="W16" s="29">
        <f>AA16*Sheet2!$B$8/100</f>
        <v>87.1</v>
      </c>
      <c r="X16" s="30"/>
      <c r="Y16" s="31">
        <f t="shared" si="8"/>
        <v>87.1</v>
      </c>
      <c r="Z16" s="30"/>
      <c r="AA16" s="31">
        <f>$C16*Sheet2!$C$3/1000</f>
        <v>174.2</v>
      </c>
      <c r="AB16" s="30"/>
      <c r="AC16" s="29">
        <f t="shared" si="0"/>
        <v>6499</v>
      </c>
      <c r="AD16" s="30"/>
      <c r="AE16" s="31">
        <f t="shared" si="1"/>
        <v>6499</v>
      </c>
      <c r="AF16" s="30"/>
      <c r="AG16" s="31">
        <f t="shared" si="2"/>
        <v>12998</v>
      </c>
      <c r="AH16" s="35"/>
      <c r="AI16" s="31">
        <f>$AM16*Sheet2!$C$8/100</f>
        <v>1139</v>
      </c>
      <c r="AJ16" s="36"/>
      <c r="AK16" s="31">
        <f t="shared" si="6"/>
        <v>1139</v>
      </c>
      <c r="AL16" s="30"/>
      <c r="AM16" s="31">
        <f>C16*Sheet2!$D$3/1000</f>
        <v>2278</v>
      </c>
      <c r="AN16" s="30"/>
      <c r="AO16" s="29">
        <f t="shared" si="9"/>
        <v>7638</v>
      </c>
      <c r="AP16" s="30"/>
      <c r="AQ16" s="31">
        <f t="shared" si="10"/>
        <v>7638</v>
      </c>
      <c r="AR16" s="30"/>
      <c r="AS16" s="31">
        <f t="shared" si="11"/>
        <v>15276</v>
      </c>
      <c r="AT16" s="35"/>
    </row>
    <row r="17" spans="1:46" ht="14.25" customHeight="1" x14ac:dyDescent="0.15">
      <c r="A17" s="11"/>
      <c r="B17" s="37">
        <v>11</v>
      </c>
      <c r="C17" s="38">
        <v>142000</v>
      </c>
      <c r="D17" s="39" t="s">
        <v>56</v>
      </c>
      <c r="E17" s="18">
        <f>I17*Sheet2!$B$8/100</f>
        <v>3954.7</v>
      </c>
      <c r="F17" s="40"/>
      <c r="G17" s="20">
        <f t="shared" si="3"/>
        <v>3954.7</v>
      </c>
      <c r="H17" s="41"/>
      <c r="I17" s="42">
        <f t="shared" si="4"/>
        <v>7909.4</v>
      </c>
      <c r="J17" s="40"/>
      <c r="K17" s="21">
        <f>O17*Sheet2!$B$8/100</f>
        <v>2840</v>
      </c>
      <c r="L17" s="41"/>
      <c r="M17" s="20">
        <f t="shared" si="5"/>
        <v>2840</v>
      </c>
      <c r="N17" s="41"/>
      <c r="O17" s="20">
        <f>C17*Sheet2!$B$5/1000</f>
        <v>5680</v>
      </c>
      <c r="P17" s="43"/>
      <c r="Q17" s="24">
        <f>U17*Sheet2!$B$8/100</f>
        <v>6794.7</v>
      </c>
      <c r="R17" s="40"/>
      <c r="S17" s="42">
        <f t="shared" si="7"/>
        <v>6794.7</v>
      </c>
      <c r="T17" s="40"/>
      <c r="U17" s="20">
        <f>$C17*Sheet2!$B$3/1000</f>
        <v>13589.4</v>
      </c>
      <c r="V17" s="40"/>
      <c r="W17" s="18">
        <f>AA17*Sheet2!$B$8/100</f>
        <v>92.3</v>
      </c>
      <c r="X17" s="40"/>
      <c r="Y17" s="42">
        <f t="shared" si="8"/>
        <v>92.3</v>
      </c>
      <c r="Z17" s="40"/>
      <c r="AA17" s="20">
        <f>$C17*Sheet2!$C$3/1000</f>
        <v>184.6</v>
      </c>
      <c r="AB17" s="40"/>
      <c r="AC17" s="44">
        <f t="shared" si="0"/>
        <v>6887</v>
      </c>
      <c r="AD17" s="40"/>
      <c r="AE17" s="42">
        <f t="shared" si="1"/>
        <v>6887</v>
      </c>
      <c r="AF17" s="40"/>
      <c r="AG17" s="42">
        <f t="shared" si="2"/>
        <v>13774</v>
      </c>
      <c r="AH17" s="45"/>
      <c r="AI17" s="20">
        <f>$AM17*Sheet2!$C$8/100</f>
        <v>1207</v>
      </c>
      <c r="AJ17" s="46"/>
      <c r="AK17" s="42">
        <f t="shared" si="6"/>
        <v>1207</v>
      </c>
      <c r="AL17" s="40"/>
      <c r="AM17" s="20">
        <f>C17*Sheet2!$D$3/1000</f>
        <v>2414</v>
      </c>
      <c r="AN17" s="40"/>
      <c r="AO17" s="44">
        <f t="shared" si="9"/>
        <v>8094</v>
      </c>
      <c r="AP17" s="40"/>
      <c r="AQ17" s="42">
        <f t="shared" si="10"/>
        <v>8094</v>
      </c>
      <c r="AR17" s="40"/>
      <c r="AS17" s="42">
        <f t="shared" si="11"/>
        <v>16188</v>
      </c>
      <c r="AT17" s="45"/>
    </row>
    <row r="18" spans="1:46" ht="14.25" customHeight="1" x14ac:dyDescent="0.15">
      <c r="A18" s="11"/>
      <c r="B18" s="26">
        <v>12</v>
      </c>
      <c r="C18" s="27">
        <v>150000</v>
      </c>
      <c r="D18" s="28" t="s">
        <v>55</v>
      </c>
      <c r="E18" s="29">
        <f>I18*Sheet2!$B$8/100</f>
        <v>4177.5</v>
      </c>
      <c r="F18" s="30"/>
      <c r="G18" s="31">
        <f t="shared" si="3"/>
        <v>4177.5</v>
      </c>
      <c r="H18" s="32"/>
      <c r="I18" s="31">
        <f t="shared" si="4"/>
        <v>8355</v>
      </c>
      <c r="J18" s="30"/>
      <c r="K18" s="33">
        <f>O18*Sheet2!$B$8/100</f>
        <v>3000</v>
      </c>
      <c r="L18" s="32"/>
      <c r="M18" s="31">
        <f t="shared" si="5"/>
        <v>3000</v>
      </c>
      <c r="N18" s="32"/>
      <c r="O18" s="31">
        <f>C18*Sheet2!$B$5/1000</f>
        <v>6000</v>
      </c>
      <c r="P18" s="34"/>
      <c r="Q18" s="30">
        <f>U18*Sheet2!$B$8/100</f>
        <v>7177.5</v>
      </c>
      <c r="R18" s="30"/>
      <c r="S18" s="31">
        <f t="shared" si="7"/>
        <v>7177.5</v>
      </c>
      <c r="T18" s="30"/>
      <c r="U18" s="31">
        <f>$C18*Sheet2!$B$3/1000</f>
        <v>14355</v>
      </c>
      <c r="V18" s="30"/>
      <c r="W18" s="29">
        <f>AA18*Sheet2!$B$8/100</f>
        <v>97.5</v>
      </c>
      <c r="X18" s="30"/>
      <c r="Y18" s="31">
        <f t="shared" si="8"/>
        <v>97.5</v>
      </c>
      <c r="Z18" s="30"/>
      <c r="AA18" s="31">
        <f>$C18*Sheet2!$C$3/1000</f>
        <v>195</v>
      </c>
      <c r="AB18" s="30"/>
      <c r="AC18" s="29">
        <f t="shared" si="0"/>
        <v>7275</v>
      </c>
      <c r="AD18" s="30"/>
      <c r="AE18" s="31">
        <f t="shared" si="1"/>
        <v>7275</v>
      </c>
      <c r="AF18" s="30"/>
      <c r="AG18" s="31">
        <f t="shared" si="2"/>
        <v>14550</v>
      </c>
      <c r="AH18" s="35"/>
      <c r="AI18" s="31">
        <f>$AM18*Sheet2!$C$8/100</f>
        <v>1275</v>
      </c>
      <c r="AJ18" s="36"/>
      <c r="AK18" s="31">
        <f t="shared" si="6"/>
        <v>1275</v>
      </c>
      <c r="AL18" s="30"/>
      <c r="AM18" s="31">
        <f>C18*Sheet2!$D$3/1000</f>
        <v>2550</v>
      </c>
      <c r="AN18" s="30"/>
      <c r="AO18" s="29">
        <f t="shared" si="9"/>
        <v>8550</v>
      </c>
      <c r="AP18" s="30"/>
      <c r="AQ18" s="31">
        <f t="shared" si="10"/>
        <v>8550</v>
      </c>
      <c r="AR18" s="30"/>
      <c r="AS18" s="31">
        <f t="shared" si="11"/>
        <v>17100</v>
      </c>
      <c r="AT18" s="35"/>
    </row>
    <row r="19" spans="1:46" ht="14.25" customHeight="1" x14ac:dyDescent="0.15">
      <c r="A19" s="11"/>
      <c r="B19" s="37">
        <v>13</v>
      </c>
      <c r="C19" s="38">
        <v>160000</v>
      </c>
      <c r="D19" s="39" t="s">
        <v>54</v>
      </c>
      <c r="E19" s="18">
        <f>I19*Sheet2!$B$8/100</f>
        <v>4456</v>
      </c>
      <c r="F19" s="40"/>
      <c r="G19" s="20">
        <f t="shared" si="3"/>
        <v>4456</v>
      </c>
      <c r="H19" s="41"/>
      <c r="I19" s="42">
        <f t="shared" si="4"/>
        <v>8912</v>
      </c>
      <c r="J19" s="40"/>
      <c r="K19" s="21">
        <f>O19*Sheet2!$B$8/100</f>
        <v>3200</v>
      </c>
      <c r="L19" s="41"/>
      <c r="M19" s="20">
        <f t="shared" si="5"/>
        <v>3200</v>
      </c>
      <c r="N19" s="41"/>
      <c r="O19" s="20">
        <f>C19*Sheet2!$B$5/1000</f>
        <v>6400</v>
      </c>
      <c r="P19" s="43"/>
      <c r="Q19" s="24">
        <f>U19*Sheet2!$B$8/100</f>
        <v>7656</v>
      </c>
      <c r="R19" s="40"/>
      <c r="S19" s="42">
        <f t="shared" si="7"/>
        <v>7656</v>
      </c>
      <c r="T19" s="40"/>
      <c r="U19" s="20">
        <f>$C19*Sheet2!$B$3/1000</f>
        <v>15312</v>
      </c>
      <c r="V19" s="40"/>
      <c r="W19" s="18">
        <f>AA19*Sheet2!$B$8/100</f>
        <v>104</v>
      </c>
      <c r="X19" s="40"/>
      <c r="Y19" s="42">
        <f t="shared" si="8"/>
        <v>104</v>
      </c>
      <c r="Z19" s="40"/>
      <c r="AA19" s="20">
        <f>$C19*Sheet2!$C$3/1000</f>
        <v>208</v>
      </c>
      <c r="AB19" s="40"/>
      <c r="AC19" s="44">
        <f t="shared" si="0"/>
        <v>7760</v>
      </c>
      <c r="AD19" s="40"/>
      <c r="AE19" s="42">
        <f t="shared" si="1"/>
        <v>7760</v>
      </c>
      <c r="AF19" s="40"/>
      <c r="AG19" s="42">
        <f t="shared" si="2"/>
        <v>15520</v>
      </c>
      <c r="AH19" s="45"/>
      <c r="AI19" s="20">
        <f>$AM19*Sheet2!$C$8/100</f>
        <v>1360</v>
      </c>
      <c r="AJ19" s="46"/>
      <c r="AK19" s="42">
        <f t="shared" si="6"/>
        <v>1360</v>
      </c>
      <c r="AL19" s="40"/>
      <c r="AM19" s="20">
        <f>C19*Sheet2!$D$3/1000</f>
        <v>2720</v>
      </c>
      <c r="AN19" s="40"/>
      <c r="AO19" s="44">
        <f t="shared" si="9"/>
        <v>9120</v>
      </c>
      <c r="AP19" s="40"/>
      <c r="AQ19" s="42">
        <f t="shared" si="10"/>
        <v>9120</v>
      </c>
      <c r="AR19" s="40"/>
      <c r="AS19" s="42">
        <f t="shared" si="11"/>
        <v>18240</v>
      </c>
      <c r="AT19" s="45"/>
    </row>
    <row r="20" spans="1:46" ht="14.25" customHeight="1" x14ac:dyDescent="0.15">
      <c r="A20" s="11"/>
      <c r="B20" s="26">
        <v>14</v>
      </c>
      <c r="C20" s="27">
        <v>170000</v>
      </c>
      <c r="D20" s="28" t="s">
        <v>53</v>
      </c>
      <c r="E20" s="29">
        <f>I20*Sheet2!$B$8/100</f>
        <v>4734.5</v>
      </c>
      <c r="F20" s="30"/>
      <c r="G20" s="31">
        <f t="shared" si="3"/>
        <v>4734.5</v>
      </c>
      <c r="H20" s="32"/>
      <c r="I20" s="31">
        <f t="shared" si="4"/>
        <v>9469</v>
      </c>
      <c r="J20" s="30"/>
      <c r="K20" s="33">
        <f>O20*Sheet2!$B$8/100</f>
        <v>3400</v>
      </c>
      <c r="L20" s="32"/>
      <c r="M20" s="31">
        <f t="shared" si="5"/>
        <v>3400</v>
      </c>
      <c r="N20" s="32"/>
      <c r="O20" s="31">
        <f>C20*Sheet2!$B$5/1000</f>
        <v>6800</v>
      </c>
      <c r="P20" s="34"/>
      <c r="Q20" s="30">
        <f>U20*Sheet2!$B$8/100</f>
        <v>8134.5</v>
      </c>
      <c r="R20" s="30"/>
      <c r="S20" s="31">
        <f t="shared" si="7"/>
        <v>8134.5</v>
      </c>
      <c r="T20" s="30"/>
      <c r="U20" s="31">
        <f>$C20*Sheet2!$B$3/1000</f>
        <v>16269</v>
      </c>
      <c r="V20" s="30"/>
      <c r="W20" s="29">
        <f>AA20*Sheet2!$B$8/100</f>
        <v>110.5</v>
      </c>
      <c r="X20" s="30"/>
      <c r="Y20" s="31">
        <f t="shared" si="8"/>
        <v>110.5</v>
      </c>
      <c r="Z20" s="30"/>
      <c r="AA20" s="31">
        <f>$C20*Sheet2!$C$3/1000</f>
        <v>221</v>
      </c>
      <c r="AB20" s="30"/>
      <c r="AC20" s="29">
        <f t="shared" si="0"/>
        <v>8245</v>
      </c>
      <c r="AD20" s="30"/>
      <c r="AE20" s="31">
        <f t="shared" si="1"/>
        <v>8245</v>
      </c>
      <c r="AF20" s="30"/>
      <c r="AG20" s="31">
        <f t="shared" si="2"/>
        <v>16490</v>
      </c>
      <c r="AH20" s="35"/>
      <c r="AI20" s="31">
        <f>$AM20*Sheet2!$C$8/100</f>
        <v>1445</v>
      </c>
      <c r="AJ20" s="36"/>
      <c r="AK20" s="31">
        <f t="shared" si="6"/>
        <v>1445</v>
      </c>
      <c r="AL20" s="30"/>
      <c r="AM20" s="31">
        <f>C20*Sheet2!$D$3/1000</f>
        <v>2890</v>
      </c>
      <c r="AN20" s="30"/>
      <c r="AO20" s="29">
        <f t="shared" si="9"/>
        <v>9690</v>
      </c>
      <c r="AP20" s="30"/>
      <c r="AQ20" s="31">
        <f t="shared" si="10"/>
        <v>9690</v>
      </c>
      <c r="AR20" s="30"/>
      <c r="AS20" s="31">
        <f t="shared" si="11"/>
        <v>19380</v>
      </c>
      <c r="AT20" s="35"/>
    </row>
    <row r="21" spans="1:46" ht="14.25" customHeight="1" x14ac:dyDescent="0.15">
      <c r="A21" s="11"/>
      <c r="B21" s="37">
        <v>15</v>
      </c>
      <c r="C21" s="38">
        <v>180000</v>
      </c>
      <c r="D21" s="39" t="s">
        <v>52</v>
      </c>
      <c r="E21" s="18">
        <f>I21*Sheet2!$B$8/100</f>
        <v>5013</v>
      </c>
      <c r="F21" s="40"/>
      <c r="G21" s="20">
        <f t="shared" si="3"/>
        <v>5013</v>
      </c>
      <c r="H21" s="41"/>
      <c r="I21" s="42">
        <f t="shared" si="4"/>
        <v>10026</v>
      </c>
      <c r="J21" s="40"/>
      <c r="K21" s="21">
        <f>O21*Sheet2!$B$8/100</f>
        <v>3600</v>
      </c>
      <c r="L21" s="41"/>
      <c r="M21" s="20">
        <f t="shared" si="5"/>
        <v>3600</v>
      </c>
      <c r="N21" s="41"/>
      <c r="O21" s="20">
        <f>C21*Sheet2!$B$5/1000</f>
        <v>7200</v>
      </c>
      <c r="P21" s="43"/>
      <c r="Q21" s="24">
        <f>U21*Sheet2!$B$8/100</f>
        <v>8613</v>
      </c>
      <c r="R21" s="40"/>
      <c r="S21" s="42">
        <f t="shared" si="7"/>
        <v>8613</v>
      </c>
      <c r="T21" s="40"/>
      <c r="U21" s="20">
        <f>$C21*Sheet2!$B$3/1000</f>
        <v>17226</v>
      </c>
      <c r="V21" s="40"/>
      <c r="W21" s="18">
        <f>AA21*Sheet2!$B$8/100</f>
        <v>117</v>
      </c>
      <c r="X21" s="40"/>
      <c r="Y21" s="42">
        <f t="shared" si="8"/>
        <v>117</v>
      </c>
      <c r="Z21" s="40"/>
      <c r="AA21" s="20">
        <f>$C21*Sheet2!$C$3/1000</f>
        <v>234</v>
      </c>
      <c r="AB21" s="40"/>
      <c r="AC21" s="44">
        <f t="shared" si="0"/>
        <v>8730</v>
      </c>
      <c r="AD21" s="40"/>
      <c r="AE21" s="42">
        <f t="shared" si="1"/>
        <v>8730</v>
      </c>
      <c r="AF21" s="40"/>
      <c r="AG21" s="42">
        <f t="shared" si="2"/>
        <v>17460</v>
      </c>
      <c r="AH21" s="45"/>
      <c r="AI21" s="20">
        <f>$AM21*Sheet2!$C$8/100</f>
        <v>1530</v>
      </c>
      <c r="AJ21" s="46"/>
      <c r="AK21" s="42">
        <f t="shared" si="6"/>
        <v>1530</v>
      </c>
      <c r="AL21" s="40"/>
      <c r="AM21" s="20">
        <f>C21*Sheet2!$D$3/1000</f>
        <v>3060</v>
      </c>
      <c r="AN21" s="40"/>
      <c r="AO21" s="44">
        <f t="shared" si="9"/>
        <v>10260</v>
      </c>
      <c r="AP21" s="40"/>
      <c r="AQ21" s="42">
        <f t="shared" si="10"/>
        <v>10260</v>
      </c>
      <c r="AR21" s="40"/>
      <c r="AS21" s="42">
        <f t="shared" si="11"/>
        <v>20520</v>
      </c>
      <c r="AT21" s="45"/>
    </row>
    <row r="22" spans="1:46" ht="14.25" customHeight="1" x14ac:dyDescent="0.15">
      <c r="A22" s="11"/>
      <c r="B22" s="26">
        <v>16</v>
      </c>
      <c r="C22" s="27">
        <v>190000</v>
      </c>
      <c r="D22" s="28" t="s">
        <v>51</v>
      </c>
      <c r="E22" s="29">
        <f>I22*Sheet2!$B$8/100</f>
        <v>5291.5</v>
      </c>
      <c r="F22" s="30"/>
      <c r="G22" s="31">
        <f t="shared" si="3"/>
        <v>5291.5</v>
      </c>
      <c r="H22" s="32"/>
      <c r="I22" s="31">
        <f t="shared" si="4"/>
        <v>10583</v>
      </c>
      <c r="J22" s="30"/>
      <c r="K22" s="33">
        <f>O22*Sheet2!$B$8/100</f>
        <v>3800</v>
      </c>
      <c r="L22" s="32"/>
      <c r="M22" s="31">
        <f t="shared" si="5"/>
        <v>3800</v>
      </c>
      <c r="N22" s="32"/>
      <c r="O22" s="31">
        <f>C22*Sheet2!$B$5/1000</f>
        <v>7600</v>
      </c>
      <c r="P22" s="34"/>
      <c r="Q22" s="30">
        <f>U22*Sheet2!$B$8/100</f>
        <v>9091.5</v>
      </c>
      <c r="R22" s="30"/>
      <c r="S22" s="31">
        <f t="shared" si="7"/>
        <v>9091.5</v>
      </c>
      <c r="T22" s="30"/>
      <c r="U22" s="31">
        <f>$C22*Sheet2!$B$3/1000</f>
        <v>18183</v>
      </c>
      <c r="V22" s="30"/>
      <c r="W22" s="29">
        <f>AA22*Sheet2!$B$8/100</f>
        <v>123.5</v>
      </c>
      <c r="X22" s="30"/>
      <c r="Y22" s="31">
        <f t="shared" si="8"/>
        <v>123.5</v>
      </c>
      <c r="Z22" s="30"/>
      <c r="AA22" s="31">
        <f>$C22*Sheet2!$C$3/1000</f>
        <v>247</v>
      </c>
      <c r="AB22" s="30"/>
      <c r="AC22" s="29">
        <f t="shared" si="0"/>
        <v>9215</v>
      </c>
      <c r="AD22" s="30"/>
      <c r="AE22" s="31">
        <f t="shared" si="1"/>
        <v>9215</v>
      </c>
      <c r="AF22" s="30"/>
      <c r="AG22" s="31">
        <f t="shared" si="2"/>
        <v>18430</v>
      </c>
      <c r="AH22" s="35"/>
      <c r="AI22" s="31">
        <f>$AM22*Sheet2!$C$8/100</f>
        <v>1615</v>
      </c>
      <c r="AJ22" s="36"/>
      <c r="AK22" s="31">
        <f t="shared" si="6"/>
        <v>1615</v>
      </c>
      <c r="AL22" s="30"/>
      <c r="AM22" s="31">
        <f>C22*Sheet2!$D$3/1000</f>
        <v>3230</v>
      </c>
      <c r="AN22" s="30"/>
      <c r="AO22" s="29">
        <f t="shared" si="9"/>
        <v>10830</v>
      </c>
      <c r="AP22" s="30"/>
      <c r="AQ22" s="31">
        <f t="shared" si="10"/>
        <v>10830</v>
      </c>
      <c r="AR22" s="30"/>
      <c r="AS22" s="31">
        <f t="shared" si="11"/>
        <v>21660</v>
      </c>
      <c r="AT22" s="35"/>
    </row>
    <row r="23" spans="1:46" ht="14.25" customHeight="1" x14ac:dyDescent="0.15">
      <c r="A23" s="11"/>
      <c r="B23" s="37">
        <v>17</v>
      </c>
      <c r="C23" s="38">
        <v>200000</v>
      </c>
      <c r="D23" s="39" t="s">
        <v>50</v>
      </c>
      <c r="E23" s="18">
        <f>I23*Sheet2!$B$8/100</f>
        <v>5570</v>
      </c>
      <c r="F23" s="40"/>
      <c r="G23" s="20">
        <f t="shared" si="3"/>
        <v>5570</v>
      </c>
      <c r="H23" s="41"/>
      <c r="I23" s="42">
        <f t="shared" si="4"/>
        <v>11140</v>
      </c>
      <c r="J23" s="40"/>
      <c r="K23" s="21">
        <f>O23*Sheet2!$B$8/100</f>
        <v>4000</v>
      </c>
      <c r="L23" s="41"/>
      <c r="M23" s="20">
        <f t="shared" si="5"/>
        <v>4000</v>
      </c>
      <c r="N23" s="41"/>
      <c r="O23" s="20">
        <f>C23*Sheet2!$B$5/1000</f>
        <v>8000</v>
      </c>
      <c r="P23" s="43"/>
      <c r="Q23" s="24">
        <f>U23*Sheet2!$B$8/100</f>
        <v>9570</v>
      </c>
      <c r="R23" s="40"/>
      <c r="S23" s="42">
        <f t="shared" si="7"/>
        <v>9570</v>
      </c>
      <c r="T23" s="40"/>
      <c r="U23" s="20">
        <f>$C23*Sheet2!$B$3/1000</f>
        <v>19140</v>
      </c>
      <c r="V23" s="40"/>
      <c r="W23" s="18">
        <f>AA23*Sheet2!$B$8/100</f>
        <v>130</v>
      </c>
      <c r="X23" s="40"/>
      <c r="Y23" s="42">
        <f t="shared" si="8"/>
        <v>130</v>
      </c>
      <c r="Z23" s="40"/>
      <c r="AA23" s="20">
        <f>$C23*Sheet2!$C$3/1000</f>
        <v>260</v>
      </c>
      <c r="AB23" s="40"/>
      <c r="AC23" s="44">
        <f t="shared" si="0"/>
        <v>9700</v>
      </c>
      <c r="AD23" s="40"/>
      <c r="AE23" s="42">
        <f t="shared" si="1"/>
        <v>9700</v>
      </c>
      <c r="AF23" s="40"/>
      <c r="AG23" s="42">
        <f t="shared" si="2"/>
        <v>19400</v>
      </c>
      <c r="AH23" s="45"/>
      <c r="AI23" s="20">
        <f>$AM23*Sheet2!$C$8/100</f>
        <v>1700</v>
      </c>
      <c r="AJ23" s="46"/>
      <c r="AK23" s="42">
        <f t="shared" si="6"/>
        <v>1700</v>
      </c>
      <c r="AL23" s="40"/>
      <c r="AM23" s="20">
        <f>C23*Sheet2!$D$3/1000</f>
        <v>3400</v>
      </c>
      <c r="AN23" s="40"/>
      <c r="AO23" s="44">
        <f t="shared" si="9"/>
        <v>11400</v>
      </c>
      <c r="AP23" s="40"/>
      <c r="AQ23" s="42">
        <f t="shared" si="10"/>
        <v>11400</v>
      </c>
      <c r="AR23" s="40"/>
      <c r="AS23" s="42">
        <f t="shared" si="11"/>
        <v>22800</v>
      </c>
      <c r="AT23" s="45"/>
    </row>
    <row r="24" spans="1:46" ht="14.25" customHeight="1" x14ac:dyDescent="0.15">
      <c r="A24" s="11"/>
      <c r="B24" s="26">
        <v>18</v>
      </c>
      <c r="C24" s="27">
        <v>220000</v>
      </c>
      <c r="D24" s="28" t="s">
        <v>49</v>
      </c>
      <c r="E24" s="29">
        <f>I24*Sheet2!$B$8/100</f>
        <v>6127</v>
      </c>
      <c r="F24" s="30"/>
      <c r="G24" s="31">
        <f t="shared" si="3"/>
        <v>6127</v>
      </c>
      <c r="H24" s="32"/>
      <c r="I24" s="31">
        <f t="shared" si="4"/>
        <v>12254</v>
      </c>
      <c r="J24" s="30"/>
      <c r="K24" s="33">
        <f>O24*Sheet2!$B$8/100</f>
        <v>4400</v>
      </c>
      <c r="L24" s="32"/>
      <c r="M24" s="31">
        <f t="shared" si="5"/>
        <v>4400</v>
      </c>
      <c r="N24" s="32"/>
      <c r="O24" s="31">
        <f>C24*Sheet2!$B$5/1000</f>
        <v>8800</v>
      </c>
      <c r="P24" s="34"/>
      <c r="Q24" s="30">
        <f>U24*Sheet2!$B$8/100</f>
        <v>10527</v>
      </c>
      <c r="R24" s="30"/>
      <c r="S24" s="31">
        <f t="shared" si="7"/>
        <v>10527</v>
      </c>
      <c r="T24" s="30"/>
      <c r="U24" s="31">
        <f>$C24*Sheet2!$B$3/1000</f>
        <v>21054</v>
      </c>
      <c r="V24" s="30"/>
      <c r="W24" s="29">
        <f>AA24*Sheet2!$B$8/100</f>
        <v>143</v>
      </c>
      <c r="X24" s="30"/>
      <c r="Y24" s="31">
        <f t="shared" si="8"/>
        <v>143</v>
      </c>
      <c r="Z24" s="30"/>
      <c r="AA24" s="31">
        <f>$C24*Sheet2!$C$3/1000</f>
        <v>286</v>
      </c>
      <c r="AB24" s="30"/>
      <c r="AC24" s="29">
        <f t="shared" si="0"/>
        <v>10670</v>
      </c>
      <c r="AD24" s="30"/>
      <c r="AE24" s="31">
        <f t="shared" si="1"/>
        <v>10670</v>
      </c>
      <c r="AF24" s="30"/>
      <c r="AG24" s="31">
        <f t="shared" si="2"/>
        <v>21340</v>
      </c>
      <c r="AH24" s="35"/>
      <c r="AI24" s="31">
        <f>$AM24*Sheet2!$C$8/100</f>
        <v>1870</v>
      </c>
      <c r="AJ24" s="36"/>
      <c r="AK24" s="31">
        <f t="shared" si="6"/>
        <v>1870</v>
      </c>
      <c r="AL24" s="30"/>
      <c r="AM24" s="31">
        <f>C24*Sheet2!$D$3/1000</f>
        <v>3740</v>
      </c>
      <c r="AN24" s="30"/>
      <c r="AO24" s="29">
        <f t="shared" si="9"/>
        <v>12540</v>
      </c>
      <c r="AP24" s="30"/>
      <c r="AQ24" s="31">
        <f t="shared" si="10"/>
        <v>12540</v>
      </c>
      <c r="AR24" s="30"/>
      <c r="AS24" s="31">
        <f t="shared" si="11"/>
        <v>25080</v>
      </c>
      <c r="AT24" s="35"/>
    </row>
    <row r="25" spans="1:46" ht="14.25" customHeight="1" x14ac:dyDescent="0.15">
      <c r="A25" s="11"/>
      <c r="B25" s="37">
        <v>19</v>
      </c>
      <c r="C25" s="38">
        <v>240000</v>
      </c>
      <c r="D25" s="39" t="s">
        <v>48</v>
      </c>
      <c r="E25" s="18">
        <f>I25*Sheet2!$B$8/100</f>
        <v>6684</v>
      </c>
      <c r="F25" s="40"/>
      <c r="G25" s="20">
        <f t="shared" si="3"/>
        <v>6684</v>
      </c>
      <c r="H25" s="41"/>
      <c r="I25" s="42">
        <f t="shared" si="4"/>
        <v>13368</v>
      </c>
      <c r="J25" s="40"/>
      <c r="K25" s="21">
        <f>O25*Sheet2!$B$8/100</f>
        <v>4800</v>
      </c>
      <c r="L25" s="41"/>
      <c r="M25" s="20">
        <f t="shared" si="5"/>
        <v>4800</v>
      </c>
      <c r="N25" s="41"/>
      <c r="O25" s="20">
        <f>C25*Sheet2!$B$5/1000</f>
        <v>9600</v>
      </c>
      <c r="P25" s="43"/>
      <c r="Q25" s="24">
        <f>U25*Sheet2!$B$8/100</f>
        <v>11484</v>
      </c>
      <c r="R25" s="40"/>
      <c r="S25" s="42">
        <f t="shared" si="7"/>
        <v>11484</v>
      </c>
      <c r="T25" s="40"/>
      <c r="U25" s="20">
        <f>$C25*Sheet2!$B$3/1000</f>
        <v>22968</v>
      </c>
      <c r="V25" s="40"/>
      <c r="W25" s="18">
        <f>AA25*Sheet2!$B$8/100</f>
        <v>156</v>
      </c>
      <c r="X25" s="40"/>
      <c r="Y25" s="42">
        <f t="shared" si="8"/>
        <v>156</v>
      </c>
      <c r="Z25" s="40"/>
      <c r="AA25" s="20">
        <f>$C25*Sheet2!$C$3/1000</f>
        <v>312</v>
      </c>
      <c r="AB25" s="40"/>
      <c r="AC25" s="44">
        <f t="shared" si="0"/>
        <v>11640</v>
      </c>
      <c r="AD25" s="40"/>
      <c r="AE25" s="42">
        <f t="shared" si="1"/>
        <v>11640</v>
      </c>
      <c r="AF25" s="40"/>
      <c r="AG25" s="42">
        <f t="shared" si="2"/>
        <v>23280</v>
      </c>
      <c r="AH25" s="45"/>
      <c r="AI25" s="20">
        <f>$AM25*Sheet2!$C$8/100</f>
        <v>2040</v>
      </c>
      <c r="AJ25" s="46"/>
      <c r="AK25" s="42">
        <f t="shared" si="6"/>
        <v>2040</v>
      </c>
      <c r="AL25" s="40"/>
      <c r="AM25" s="20">
        <f>C25*Sheet2!$D$3/1000</f>
        <v>4080</v>
      </c>
      <c r="AN25" s="40"/>
      <c r="AO25" s="44">
        <f t="shared" si="9"/>
        <v>13680</v>
      </c>
      <c r="AP25" s="40"/>
      <c r="AQ25" s="42">
        <f t="shared" si="10"/>
        <v>13680</v>
      </c>
      <c r="AR25" s="40"/>
      <c r="AS25" s="42">
        <f t="shared" si="11"/>
        <v>27360</v>
      </c>
      <c r="AT25" s="45"/>
    </row>
    <row r="26" spans="1:46" ht="14.25" customHeight="1" x14ac:dyDescent="0.15">
      <c r="A26" s="11"/>
      <c r="B26" s="26">
        <v>20</v>
      </c>
      <c r="C26" s="27">
        <v>260000</v>
      </c>
      <c r="D26" s="28" t="s">
        <v>47</v>
      </c>
      <c r="E26" s="29">
        <f>I26*Sheet2!$B$8/100</f>
        <v>7241</v>
      </c>
      <c r="F26" s="30"/>
      <c r="G26" s="31">
        <f t="shared" si="3"/>
        <v>7241</v>
      </c>
      <c r="H26" s="32"/>
      <c r="I26" s="31">
        <f t="shared" si="4"/>
        <v>14482</v>
      </c>
      <c r="J26" s="30"/>
      <c r="K26" s="33">
        <f>O26*Sheet2!$B$8/100</f>
        <v>5200</v>
      </c>
      <c r="L26" s="32"/>
      <c r="M26" s="31">
        <f t="shared" si="5"/>
        <v>5200</v>
      </c>
      <c r="N26" s="32"/>
      <c r="O26" s="31">
        <f>C26*Sheet2!$B$5/1000</f>
        <v>10400</v>
      </c>
      <c r="P26" s="34"/>
      <c r="Q26" s="30">
        <f>U26*Sheet2!$B$8/100</f>
        <v>12441</v>
      </c>
      <c r="R26" s="30"/>
      <c r="S26" s="31">
        <f t="shared" si="7"/>
        <v>12441</v>
      </c>
      <c r="T26" s="30"/>
      <c r="U26" s="31">
        <f>$C26*Sheet2!$B$3/1000</f>
        <v>24882</v>
      </c>
      <c r="V26" s="30"/>
      <c r="W26" s="29">
        <f>AA26*Sheet2!$B$8/100</f>
        <v>169</v>
      </c>
      <c r="X26" s="30"/>
      <c r="Y26" s="31">
        <f t="shared" si="8"/>
        <v>169</v>
      </c>
      <c r="Z26" s="30"/>
      <c r="AA26" s="31">
        <f>$C26*Sheet2!$C$3/1000</f>
        <v>338</v>
      </c>
      <c r="AB26" s="30"/>
      <c r="AC26" s="29">
        <f t="shared" si="0"/>
        <v>12610</v>
      </c>
      <c r="AD26" s="30"/>
      <c r="AE26" s="31">
        <f t="shared" si="1"/>
        <v>12610</v>
      </c>
      <c r="AF26" s="30"/>
      <c r="AG26" s="31">
        <f t="shared" si="2"/>
        <v>25220</v>
      </c>
      <c r="AH26" s="35"/>
      <c r="AI26" s="31">
        <f>$AM26*Sheet2!$C$8/100</f>
        <v>2210</v>
      </c>
      <c r="AJ26" s="36"/>
      <c r="AK26" s="31">
        <f t="shared" si="6"/>
        <v>2210</v>
      </c>
      <c r="AL26" s="30"/>
      <c r="AM26" s="31">
        <f>C26*Sheet2!$D$3/1000</f>
        <v>4420</v>
      </c>
      <c r="AN26" s="30"/>
      <c r="AO26" s="29">
        <f t="shared" si="9"/>
        <v>14820</v>
      </c>
      <c r="AP26" s="30"/>
      <c r="AQ26" s="31">
        <f t="shared" si="10"/>
        <v>14820</v>
      </c>
      <c r="AR26" s="30"/>
      <c r="AS26" s="31">
        <f t="shared" si="11"/>
        <v>29640</v>
      </c>
      <c r="AT26" s="35"/>
    </row>
    <row r="27" spans="1:46" ht="14.25" customHeight="1" x14ac:dyDescent="0.15">
      <c r="A27" s="11"/>
      <c r="B27" s="37">
        <v>21</v>
      </c>
      <c r="C27" s="38">
        <v>280000</v>
      </c>
      <c r="D27" s="39" t="s">
        <v>46</v>
      </c>
      <c r="E27" s="18">
        <f>I27*Sheet2!$B$8/100</f>
        <v>7798</v>
      </c>
      <c r="F27" s="40"/>
      <c r="G27" s="20">
        <f t="shared" si="3"/>
        <v>7798</v>
      </c>
      <c r="H27" s="41"/>
      <c r="I27" s="42">
        <f t="shared" si="4"/>
        <v>15596</v>
      </c>
      <c r="J27" s="40"/>
      <c r="K27" s="21">
        <f>O27*Sheet2!$B$8/100</f>
        <v>5600</v>
      </c>
      <c r="L27" s="41"/>
      <c r="M27" s="20">
        <f t="shared" si="5"/>
        <v>5600</v>
      </c>
      <c r="N27" s="41"/>
      <c r="O27" s="20">
        <f>C27*Sheet2!$B$5/1000</f>
        <v>11200</v>
      </c>
      <c r="P27" s="43"/>
      <c r="Q27" s="24">
        <f>U27*Sheet2!$B$8/100</f>
        <v>13398</v>
      </c>
      <c r="R27" s="40"/>
      <c r="S27" s="42">
        <f t="shared" si="7"/>
        <v>13398</v>
      </c>
      <c r="T27" s="40"/>
      <c r="U27" s="20">
        <f>$C27*Sheet2!$B$3/1000</f>
        <v>26796</v>
      </c>
      <c r="V27" s="40"/>
      <c r="W27" s="18">
        <f>AA27*Sheet2!$B$8/100</f>
        <v>182</v>
      </c>
      <c r="X27" s="40"/>
      <c r="Y27" s="42">
        <f t="shared" si="8"/>
        <v>182</v>
      </c>
      <c r="Z27" s="40"/>
      <c r="AA27" s="20">
        <f>$C27*Sheet2!$C$3/1000</f>
        <v>364</v>
      </c>
      <c r="AB27" s="40"/>
      <c r="AC27" s="44">
        <f t="shared" si="0"/>
        <v>13580</v>
      </c>
      <c r="AD27" s="40"/>
      <c r="AE27" s="42">
        <f t="shared" si="1"/>
        <v>13580</v>
      </c>
      <c r="AF27" s="40"/>
      <c r="AG27" s="42">
        <f t="shared" si="2"/>
        <v>27160</v>
      </c>
      <c r="AH27" s="45"/>
      <c r="AI27" s="20">
        <f>$AM27*Sheet2!$C$8/100</f>
        <v>2380</v>
      </c>
      <c r="AJ27" s="46"/>
      <c r="AK27" s="42">
        <f t="shared" si="6"/>
        <v>2380</v>
      </c>
      <c r="AL27" s="40"/>
      <c r="AM27" s="20">
        <f>C27*Sheet2!$D$3/1000</f>
        <v>4760</v>
      </c>
      <c r="AN27" s="40"/>
      <c r="AO27" s="44">
        <f t="shared" si="9"/>
        <v>15960</v>
      </c>
      <c r="AP27" s="40"/>
      <c r="AQ27" s="42">
        <f t="shared" si="10"/>
        <v>15960</v>
      </c>
      <c r="AR27" s="40"/>
      <c r="AS27" s="42">
        <f t="shared" si="11"/>
        <v>31920</v>
      </c>
      <c r="AT27" s="45"/>
    </row>
    <row r="28" spans="1:46" ht="14.25" customHeight="1" x14ac:dyDescent="0.15">
      <c r="A28" s="11"/>
      <c r="B28" s="26">
        <v>22</v>
      </c>
      <c r="C28" s="27">
        <v>300000</v>
      </c>
      <c r="D28" s="28" t="s">
        <v>45</v>
      </c>
      <c r="E28" s="29">
        <f>I28*Sheet2!$B$8/100</f>
        <v>8355</v>
      </c>
      <c r="F28" s="30"/>
      <c r="G28" s="31">
        <f t="shared" si="3"/>
        <v>8355</v>
      </c>
      <c r="H28" s="32"/>
      <c r="I28" s="31">
        <f t="shared" si="4"/>
        <v>16710</v>
      </c>
      <c r="J28" s="30"/>
      <c r="K28" s="33">
        <f>O28*Sheet2!$B$8/100</f>
        <v>6000</v>
      </c>
      <c r="L28" s="32"/>
      <c r="M28" s="31">
        <f t="shared" si="5"/>
        <v>6000</v>
      </c>
      <c r="N28" s="32"/>
      <c r="O28" s="31">
        <f>C28*Sheet2!$B$5/1000</f>
        <v>12000</v>
      </c>
      <c r="P28" s="34"/>
      <c r="Q28" s="30">
        <f>U28*Sheet2!$B$8/100</f>
        <v>14355</v>
      </c>
      <c r="R28" s="30"/>
      <c r="S28" s="31">
        <f t="shared" si="7"/>
        <v>14355</v>
      </c>
      <c r="T28" s="30"/>
      <c r="U28" s="31">
        <f>$C28*Sheet2!$B$3/1000</f>
        <v>28710</v>
      </c>
      <c r="V28" s="30"/>
      <c r="W28" s="29">
        <f>AA28*Sheet2!$B$8/100</f>
        <v>195</v>
      </c>
      <c r="X28" s="30"/>
      <c r="Y28" s="31">
        <f t="shared" si="8"/>
        <v>195</v>
      </c>
      <c r="Z28" s="30"/>
      <c r="AA28" s="31">
        <f>$C28*Sheet2!$C$3/1000</f>
        <v>390</v>
      </c>
      <c r="AB28" s="30"/>
      <c r="AC28" s="29">
        <f t="shared" si="0"/>
        <v>14550</v>
      </c>
      <c r="AD28" s="30"/>
      <c r="AE28" s="31">
        <f t="shared" si="1"/>
        <v>14550</v>
      </c>
      <c r="AF28" s="30"/>
      <c r="AG28" s="31">
        <f t="shared" si="2"/>
        <v>29100</v>
      </c>
      <c r="AH28" s="35"/>
      <c r="AI28" s="31">
        <f>$AM28*Sheet2!$C$8/100</f>
        <v>2550</v>
      </c>
      <c r="AJ28" s="36"/>
      <c r="AK28" s="31">
        <f t="shared" si="6"/>
        <v>2550</v>
      </c>
      <c r="AL28" s="30"/>
      <c r="AM28" s="31">
        <f>C28*Sheet2!$D$3/1000</f>
        <v>5100</v>
      </c>
      <c r="AN28" s="30"/>
      <c r="AO28" s="29">
        <f t="shared" si="9"/>
        <v>17100</v>
      </c>
      <c r="AP28" s="30"/>
      <c r="AQ28" s="31">
        <f t="shared" si="10"/>
        <v>17100</v>
      </c>
      <c r="AR28" s="30"/>
      <c r="AS28" s="31">
        <f t="shared" si="11"/>
        <v>34200</v>
      </c>
      <c r="AT28" s="35"/>
    </row>
    <row r="29" spans="1:46" ht="14.25" customHeight="1" x14ac:dyDescent="0.15">
      <c r="A29" s="11"/>
      <c r="B29" s="37">
        <v>23</v>
      </c>
      <c r="C29" s="38">
        <v>320000</v>
      </c>
      <c r="D29" s="39" t="s">
        <v>44</v>
      </c>
      <c r="E29" s="18">
        <f>I29*Sheet2!$B$8/100</f>
        <v>8912</v>
      </c>
      <c r="F29" s="40"/>
      <c r="G29" s="20">
        <f t="shared" si="3"/>
        <v>8912</v>
      </c>
      <c r="H29" s="41"/>
      <c r="I29" s="42">
        <f t="shared" si="4"/>
        <v>17824</v>
      </c>
      <c r="J29" s="40"/>
      <c r="K29" s="21">
        <f>O29*Sheet2!$B$8/100</f>
        <v>6400</v>
      </c>
      <c r="L29" s="41"/>
      <c r="M29" s="20">
        <f t="shared" si="5"/>
        <v>6400</v>
      </c>
      <c r="N29" s="41"/>
      <c r="O29" s="20">
        <f>C29*Sheet2!$B$5/1000</f>
        <v>12800</v>
      </c>
      <c r="P29" s="43"/>
      <c r="Q29" s="24">
        <f>U29*Sheet2!$B$8/100</f>
        <v>15312</v>
      </c>
      <c r="R29" s="40"/>
      <c r="S29" s="42">
        <f t="shared" si="7"/>
        <v>15312</v>
      </c>
      <c r="T29" s="40"/>
      <c r="U29" s="20">
        <f>$C29*Sheet2!$B$3/1000</f>
        <v>30624</v>
      </c>
      <c r="V29" s="40"/>
      <c r="W29" s="18">
        <f>AA29*Sheet2!$B$8/100</f>
        <v>208</v>
      </c>
      <c r="X29" s="40"/>
      <c r="Y29" s="42">
        <f t="shared" si="8"/>
        <v>208</v>
      </c>
      <c r="Z29" s="40"/>
      <c r="AA29" s="20">
        <f>$C29*Sheet2!$C$3/1000</f>
        <v>416</v>
      </c>
      <c r="AB29" s="40"/>
      <c r="AC29" s="44">
        <f t="shared" si="0"/>
        <v>15520</v>
      </c>
      <c r="AD29" s="40"/>
      <c r="AE29" s="42">
        <f t="shared" si="1"/>
        <v>15520</v>
      </c>
      <c r="AF29" s="40"/>
      <c r="AG29" s="42">
        <f t="shared" si="2"/>
        <v>31040</v>
      </c>
      <c r="AH29" s="45"/>
      <c r="AI29" s="20">
        <f>$AM29*Sheet2!$C$8/100</f>
        <v>2720</v>
      </c>
      <c r="AJ29" s="46"/>
      <c r="AK29" s="42">
        <f t="shared" si="6"/>
        <v>2720</v>
      </c>
      <c r="AL29" s="40"/>
      <c r="AM29" s="20">
        <f>C29*Sheet2!$D$3/1000</f>
        <v>5440</v>
      </c>
      <c r="AN29" s="40"/>
      <c r="AO29" s="44">
        <f t="shared" si="9"/>
        <v>18240</v>
      </c>
      <c r="AP29" s="40"/>
      <c r="AQ29" s="42">
        <f t="shared" si="10"/>
        <v>18240</v>
      </c>
      <c r="AR29" s="40"/>
      <c r="AS29" s="42">
        <f t="shared" si="11"/>
        <v>36480</v>
      </c>
      <c r="AT29" s="45"/>
    </row>
    <row r="30" spans="1:46" ht="14.25" customHeight="1" x14ac:dyDescent="0.15">
      <c r="A30" s="11"/>
      <c r="B30" s="26">
        <v>24</v>
      </c>
      <c r="C30" s="27">
        <v>340000</v>
      </c>
      <c r="D30" s="28" t="s">
        <v>43</v>
      </c>
      <c r="E30" s="29">
        <f>I30*Sheet2!$B$8/100</f>
        <v>9469</v>
      </c>
      <c r="F30" s="30"/>
      <c r="G30" s="31">
        <f t="shared" si="3"/>
        <v>9469</v>
      </c>
      <c r="H30" s="32"/>
      <c r="I30" s="31">
        <f t="shared" si="4"/>
        <v>18938</v>
      </c>
      <c r="J30" s="30"/>
      <c r="K30" s="33">
        <f>O30*Sheet2!$B$8/100</f>
        <v>6800</v>
      </c>
      <c r="L30" s="32"/>
      <c r="M30" s="31">
        <f t="shared" si="5"/>
        <v>6800</v>
      </c>
      <c r="N30" s="32"/>
      <c r="O30" s="31">
        <f>C30*Sheet2!$B$5/1000</f>
        <v>13600</v>
      </c>
      <c r="P30" s="34"/>
      <c r="Q30" s="30">
        <f>U30*Sheet2!$B$8/100</f>
        <v>16269</v>
      </c>
      <c r="R30" s="30"/>
      <c r="S30" s="31">
        <f t="shared" si="7"/>
        <v>16269</v>
      </c>
      <c r="T30" s="30"/>
      <c r="U30" s="31">
        <f>$C30*Sheet2!$B$3/1000</f>
        <v>32538</v>
      </c>
      <c r="V30" s="30"/>
      <c r="W30" s="29">
        <f>AA30*Sheet2!$B$8/100</f>
        <v>221</v>
      </c>
      <c r="X30" s="30"/>
      <c r="Y30" s="31">
        <f t="shared" si="8"/>
        <v>221</v>
      </c>
      <c r="Z30" s="30"/>
      <c r="AA30" s="31">
        <f>$C30*Sheet2!$C$3/1000</f>
        <v>442</v>
      </c>
      <c r="AB30" s="30"/>
      <c r="AC30" s="29">
        <f t="shared" si="0"/>
        <v>16490</v>
      </c>
      <c r="AD30" s="30"/>
      <c r="AE30" s="31">
        <f t="shared" si="1"/>
        <v>16490</v>
      </c>
      <c r="AF30" s="30"/>
      <c r="AG30" s="31">
        <f t="shared" si="2"/>
        <v>32980</v>
      </c>
      <c r="AH30" s="35"/>
      <c r="AI30" s="31">
        <f>$AM30*Sheet2!$C$8/100</f>
        <v>2890</v>
      </c>
      <c r="AJ30" s="36"/>
      <c r="AK30" s="31">
        <f t="shared" si="6"/>
        <v>2890</v>
      </c>
      <c r="AL30" s="30"/>
      <c r="AM30" s="31">
        <f>C30*Sheet2!$D$3/1000</f>
        <v>5780</v>
      </c>
      <c r="AN30" s="30"/>
      <c r="AO30" s="29">
        <f t="shared" si="9"/>
        <v>19380</v>
      </c>
      <c r="AP30" s="30"/>
      <c r="AQ30" s="31">
        <f t="shared" si="10"/>
        <v>19380</v>
      </c>
      <c r="AR30" s="30"/>
      <c r="AS30" s="31">
        <f t="shared" si="11"/>
        <v>38760</v>
      </c>
      <c r="AT30" s="35"/>
    </row>
    <row r="31" spans="1:46" ht="14.25" customHeight="1" x14ac:dyDescent="0.15">
      <c r="A31" s="11"/>
      <c r="B31" s="37">
        <v>25</v>
      </c>
      <c r="C31" s="38">
        <v>360000</v>
      </c>
      <c r="D31" s="39" t="s">
        <v>42</v>
      </c>
      <c r="E31" s="18">
        <f>I31*Sheet2!$B$8/100</f>
        <v>10026</v>
      </c>
      <c r="F31" s="40"/>
      <c r="G31" s="20">
        <f t="shared" si="3"/>
        <v>10026</v>
      </c>
      <c r="H31" s="41"/>
      <c r="I31" s="42">
        <f t="shared" si="4"/>
        <v>20052</v>
      </c>
      <c r="J31" s="40"/>
      <c r="K31" s="21">
        <f>O31*Sheet2!$B$8/100</f>
        <v>7200</v>
      </c>
      <c r="L31" s="41"/>
      <c r="M31" s="20">
        <f t="shared" si="5"/>
        <v>7200</v>
      </c>
      <c r="N31" s="41"/>
      <c r="O31" s="20">
        <f>C31*Sheet2!$B$5/1000</f>
        <v>14400</v>
      </c>
      <c r="P31" s="43"/>
      <c r="Q31" s="24">
        <f>U31*Sheet2!$B$8/100</f>
        <v>17226</v>
      </c>
      <c r="R31" s="40"/>
      <c r="S31" s="42">
        <f t="shared" si="7"/>
        <v>17226</v>
      </c>
      <c r="T31" s="40"/>
      <c r="U31" s="20">
        <f>$C31*Sheet2!$B$3/1000</f>
        <v>34452</v>
      </c>
      <c r="V31" s="40"/>
      <c r="W31" s="18">
        <f>AA31*Sheet2!$B$8/100</f>
        <v>234</v>
      </c>
      <c r="X31" s="40"/>
      <c r="Y31" s="42">
        <f t="shared" si="8"/>
        <v>234</v>
      </c>
      <c r="Z31" s="40"/>
      <c r="AA31" s="20">
        <f>$C31*Sheet2!$C$3/1000</f>
        <v>468</v>
      </c>
      <c r="AB31" s="40"/>
      <c r="AC31" s="44">
        <f t="shared" si="0"/>
        <v>17460</v>
      </c>
      <c r="AD31" s="40"/>
      <c r="AE31" s="42">
        <f t="shared" si="1"/>
        <v>17460</v>
      </c>
      <c r="AF31" s="40"/>
      <c r="AG31" s="42">
        <f t="shared" si="2"/>
        <v>34920</v>
      </c>
      <c r="AH31" s="45"/>
      <c r="AI31" s="20">
        <f>$AM31*Sheet2!$C$8/100</f>
        <v>3060</v>
      </c>
      <c r="AJ31" s="46"/>
      <c r="AK31" s="42">
        <f t="shared" si="6"/>
        <v>3060</v>
      </c>
      <c r="AL31" s="40"/>
      <c r="AM31" s="20">
        <f>C31*Sheet2!$D$3/1000</f>
        <v>6120</v>
      </c>
      <c r="AN31" s="40"/>
      <c r="AO31" s="44">
        <f t="shared" si="9"/>
        <v>20520</v>
      </c>
      <c r="AP31" s="40"/>
      <c r="AQ31" s="42">
        <f t="shared" si="10"/>
        <v>20520</v>
      </c>
      <c r="AR31" s="40"/>
      <c r="AS31" s="42">
        <f t="shared" si="11"/>
        <v>41040</v>
      </c>
      <c r="AT31" s="45"/>
    </row>
    <row r="32" spans="1:46" ht="14.25" customHeight="1" x14ac:dyDescent="0.15">
      <c r="A32" s="11"/>
      <c r="B32" s="26">
        <v>26</v>
      </c>
      <c r="C32" s="27">
        <v>380000</v>
      </c>
      <c r="D32" s="28" t="s">
        <v>41</v>
      </c>
      <c r="E32" s="29">
        <f>I32*Sheet2!$B$8/100</f>
        <v>10583</v>
      </c>
      <c r="F32" s="30"/>
      <c r="G32" s="31">
        <f t="shared" si="3"/>
        <v>10583</v>
      </c>
      <c r="H32" s="32"/>
      <c r="I32" s="31">
        <f t="shared" si="4"/>
        <v>21166</v>
      </c>
      <c r="J32" s="30"/>
      <c r="K32" s="33">
        <f>O32*Sheet2!$B$8/100</f>
        <v>7600</v>
      </c>
      <c r="L32" s="32"/>
      <c r="M32" s="31">
        <f t="shared" si="5"/>
        <v>7600</v>
      </c>
      <c r="N32" s="32"/>
      <c r="O32" s="31">
        <f>C32*Sheet2!$B$5/1000</f>
        <v>15200</v>
      </c>
      <c r="P32" s="34"/>
      <c r="Q32" s="30">
        <f>U32*Sheet2!$B$8/100</f>
        <v>18183</v>
      </c>
      <c r="R32" s="30"/>
      <c r="S32" s="31">
        <f t="shared" si="7"/>
        <v>18183</v>
      </c>
      <c r="T32" s="30"/>
      <c r="U32" s="31">
        <f>$C32*Sheet2!$B$3/1000</f>
        <v>36366</v>
      </c>
      <c r="V32" s="30"/>
      <c r="W32" s="29">
        <f>AA32*Sheet2!$B$8/100</f>
        <v>247</v>
      </c>
      <c r="X32" s="30"/>
      <c r="Y32" s="31">
        <f t="shared" si="8"/>
        <v>247</v>
      </c>
      <c r="Z32" s="30"/>
      <c r="AA32" s="31">
        <f>$C32*Sheet2!$C$3/1000</f>
        <v>494</v>
      </c>
      <c r="AB32" s="30"/>
      <c r="AC32" s="29">
        <f t="shared" si="0"/>
        <v>18430</v>
      </c>
      <c r="AD32" s="30"/>
      <c r="AE32" s="31">
        <f t="shared" si="1"/>
        <v>18430</v>
      </c>
      <c r="AF32" s="30"/>
      <c r="AG32" s="31">
        <f t="shared" si="2"/>
        <v>36860</v>
      </c>
      <c r="AH32" s="35"/>
      <c r="AI32" s="31">
        <f>$AM32*Sheet2!$C$8/100</f>
        <v>3230</v>
      </c>
      <c r="AJ32" s="36"/>
      <c r="AK32" s="31">
        <f t="shared" si="6"/>
        <v>3230</v>
      </c>
      <c r="AL32" s="30"/>
      <c r="AM32" s="31">
        <f>C32*Sheet2!$D$3/1000</f>
        <v>6460</v>
      </c>
      <c r="AN32" s="30"/>
      <c r="AO32" s="29">
        <f t="shared" si="9"/>
        <v>21660</v>
      </c>
      <c r="AP32" s="30"/>
      <c r="AQ32" s="31">
        <f t="shared" si="10"/>
        <v>21660</v>
      </c>
      <c r="AR32" s="30"/>
      <c r="AS32" s="31">
        <f t="shared" si="11"/>
        <v>43320</v>
      </c>
      <c r="AT32" s="35"/>
    </row>
    <row r="33" spans="1:46" ht="14.25" customHeight="1" x14ac:dyDescent="0.15">
      <c r="A33" s="11"/>
      <c r="B33" s="37">
        <v>27</v>
      </c>
      <c r="C33" s="38">
        <v>410000</v>
      </c>
      <c r="D33" s="39" t="s">
        <v>40</v>
      </c>
      <c r="E33" s="18">
        <f>I33*Sheet2!$B$8/100</f>
        <v>11418.5</v>
      </c>
      <c r="F33" s="40"/>
      <c r="G33" s="20">
        <f t="shared" si="3"/>
        <v>11418.5</v>
      </c>
      <c r="H33" s="41"/>
      <c r="I33" s="42">
        <f t="shared" si="4"/>
        <v>22837</v>
      </c>
      <c r="J33" s="40"/>
      <c r="K33" s="21">
        <f>O33*Sheet2!$B$8/100</f>
        <v>8200</v>
      </c>
      <c r="L33" s="41"/>
      <c r="M33" s="20">
        <f t="shared" si="5"/>
        <v>8200</v>
      </c>
      <c r="N33" s="41"/>
      <c r="O33" s="20">
        <f>C33*Sheet2!$B$5/1000</f>
        <v>16400</v>
      </c>
      <c r="P33" s="43"/>
      <c r="Q33" s="24">
        <f>U33*Sheet2!$B$8/100</f>
        <v>19618.5</v>
      </c>
      <c r="R33" s="40"/>
      <c r="S33" s="42">
        <f t="shared" si="7"/>
        <v>19618.5</v>
      </c>
      <c r="T33" s="40"/>
      <c r="U33" s="20">
        <f>$C33*Sheet2!$B$3/1000</f>
        <v>39237</v>
      </c>
      <c r="V33" s="40"/>
      <c r="W33" s="18">
        <f>AA33*Sheet2!$B$8/100</f>
        <v>266.5</v>
      </c>
      <c r="X33" s="40"/>
      <c r="Y33" s="42">
        <f t="shared" si="8"/>
        <v>266.5</v>
      </c>
      <c r="Z33" s="40"/>
      <c r="AA33" s="20">
        <f>$C33*Sheet2!$C$3/1000</f>
        <v>533</v>
      </c>
      <c r="AB33" s="40"/>
      <c r="AC33" s="44">
        <f t="shared" si="0"/>
        <v>19885</v>
      </c>
      <c r="AD33" s="40"/>
      <c r="AE33" s="42">
        <f t="shared" si="1"/>
        <v>19885</v>
      </c>
      <c r="AF33" s="40"/>
      <c r="AG33" s="42">
        <f t="shared" si="2"/>
        <v>39770</v>
      </c>
      <c r="AH33" s="45"/>
      <c r="AI33" s="20">
        <f>$AM33*Sheet2!$C$8/100</f>
        <v>3485</v>
      </c>
      <c r="AJ33" s="46"/>
      <c r="AK33" s="42">
        <f t="shared" si="6"/>
        <v>3485</v>
      </c>
      <c r="AL33" s="40"/>
      <c r="AM33" s="20">
        <f>C33*Sheet2!$D$3/1000</f>
        <v>6970</v>
      </c>
      <c r="AN33" s="40"/>
      <c r="AO33" s="44">
        <f t="shared" si="9"/>
        <v>23370</v>
      </c>
      <c r="AP33" s="40"/>
      <c r="AQ33" s="42">
        <f t="shared" si="10"/>
        <v>23370</v>
      </c>
      <c r="AR33" s="40"/>
      <c r="AS33" s="42">
        <f t="shared" si="11"/>
        <v>46740</v>
      </c>
      <c r="AT33" s="45"/>
    </row>
    <row r="34" spans="1:46" ht="14.25" customHeight="1" x14ac:dyDescent="0.15">
      <c r="A34" s="11"/>
      <c r="B34" s="26">
        <v>28</v>
      </c>
      <c r="C34" s="27">
        <v>440000</v>
      </c>
      <c r="D34" s="28" t="s">
        <v>39</v>
      </c>
      <c r="E34" s="29">
        <f>I34*Sheet2!$B$8/100</f>
        <v>12254</v>
      </c>
      <c r="F34" s="30"/>
      <c r="G34" s="31">
        <f t="shared" si="3"/>
        <v>12254</v>
      </c>
      <c r="H34" s="32"/>
      <c r="I34" s="31">
        <f t="shared" si="4"/>
        <v>24508</v>
      </c>
      <c r="J34" s="30"/>
      <c r="K34" s="33">
        <f>O34*Sheet2!$B$8/100</f>
        <v>8800</v>
      </c>
      <c r="L34" s="32"/>
      <c r="M34" s="31">
        <f t="shared" si="5"/>
        <v>8800</v>
      </c>
      <c r="N34" s="32"/>
      <c r="O34" s="31">
        <f>C34*Sheet2!$B$5/1000</f>
        <v>17600</v>
      </c>
      <c r="P34" s="34"/>
      <c r="Q34" s="30">
        <f>U34*Sheet2!$B$8/100</f>
        <v>21054</v>
      </c>
      <c r="R34" s="30"/>
      <c r="S34" s="31">
        <f t="shared" si="7"/>
        <v>21054</v>
      </c>
      <c r="T34" s="30"/>
      <c r="U34" s="31">
        <f>$C34*Sheet2!$B$3/1000</f>
        <v>42108</v>
      </c>
      <c r="V34" s="30"/>
      <c r="W34" s="29">
        <f>AA34*Sheet2!$B$8/100</f>
        <v>286</v>
      </c>
      <c r="X34" s="30"/>
      <c r="Y34" s="31">
        <f t="shared" si="8"/>
        <v>286</v>
      </c>
      <c r="Z34" s="30"/>
      <c r="AA34" s="31">
        <f>$C34*Sheet2!$C$3/1000</f>
        <v>572</v>
      </c>
      <c r="AB34" s="30"/>
      <c r="AC34" s="29">
        <f t="shared" si="0"/>
        <v>21340</v>
      </c>
      <c r="AD34" s="30"/>
      <c r="AE34" s="31">
        <f t="shared" si="1"/>
        <v>21340</v>
      </c>
      <c r="AF34" s="30"/>
      <c r="AG34" s="31">
        <f t="shared" si="2"/>
        <v>42680</v>
      </c>
      <c r="AH34" s="35"/>
      <c r="AI34" s="31">
        <f>$AM34*Sheet2!$C$8/100</f>
        <v>3740</v>
      </c>
      <c r="AJ34" s="36"/>
      <c r="AK34" s="31">
        <f t="shared" si="6"/>
        <v>3740</v>
      </c>
      <c r="AL34" s="30"/>
      <c r="AM34" s="31">
        <f>C34*Sheet2!$D$3/1000</f>
        <v>7480</v>
      </c>
      <c r="AN34" s="30"/>
      <c r="AO34" s="29">
        <f t="shared" si="9"/>
        <v>25080</v>
      </c>
      <c r="AP34" s="30"/>
      <c r="AQ34" s="31">
        <f t="shared" si="10"/>
        <v>25080</v>
      </c>
      <c r="AR34" s="30"/>
      <c r="AS34" s="31">
        <f t="shared" si="11"/>
        <v>50160</v>
      </c>
      <c r="AT34" s="35"/>
    </row>
    <row r="35" spans="1:46" ht="14.25" customHeight="1" x14ac:dyDescent="0.15">
      <c r="A35" s="11"/>
      <c r="B35" s="37">
        <v>29</v>
      </c>
      <c r="C35" s="38">
        <v>470000</v>
      </c>
      <c r="D35" s="39" t="s">
        <v>38</v>
      </c>
      <c r="E35" s="18">
        <f>I35*Sheet2!$B$8/100</f>
        <v>13089.5</v>
      </c>
      <c r="F35" s="40"/>
      <c r="G35" s="20">
        <f t="shared" si="3"/>
        <v>13089.5</v>
      </c>
      <c r="H35" s="41"/>
      <c r="I35" s="42">
        <f t="shared" si="4"/>
        <v>26179</v>
      </c>
      <c r="J35" s="40"/>
      <c r="K35" s="21">
        <f>O35*Sheet2!$B$8/100</f>
        <v>9400</v>
      </c>
      <c r="L35" s="41"/>
      <c r="M35" s="20">
        <f t="shared" si="5"/>
        <v>9400</v>
      </c>
      <c r="N35" s="41"/>
      <c r="O35" s="20">
        <f>C35*Sheet2!$B$5/1000</f>
        <v>18800</v>
      </c>
      <c r="P35" s="43"/>
      <c r="Q35" s="24">
        <f>U35*Sheet2!$B$8/100</f>
        <v>22489.5</v>
      </c>
      <c r="R35" s="40"/>
      <c r="S35" s="42">
        <f t="shared" si="7"/>
        <v>22489.5</v>
      </c>
      <c r="T35" s="40"/>
      <c r="U35" s="20">
        <f>$C35*Sheet2!$B$3/1000</f>
        <v>44979</v>
      </c>
      <c r="V35" s="40"/>
      <c r="W35" s="18">
        <f>AA35*Sheet2!$B$8/100</f>
        <v>305.5</v>
      </c>
      <c r="X35" s="40"/>
      <c r="Y35" s="42">
        <f t="shared" si="8"/>
        <v>305.5</v>
      </c>
      <c r="Z35" s="40"/>
      <c r="AA35" s="20">
        <f>$C35*Sheet2!$C$3/1000</f>
        <v>611</v>
      </c>
      <c r="AB35" s="40"/>
      <c r="AC35" s="44">
        <f t="shared" si="0"/>
        <v>22795</v>
      </c>
      <c r="AD35" s="40"/>
      <c r="AE35" s="42">
        <f t="shared" si="1"/>
        <v>22795</v>
      </c>
      <c r="AF35" s="40"/>
      <c r="AG35" s="42">
        <f t="shared" si="2"/>
        <v>45590</v>
      </c>
      <c r="AH35" s="45"/>
      <c r="AI35" s="20">
        <f>$AM35*Sheet2!$C$8/100</f>
        <v>3995</v>
      </c>
      <c r="AJ35" s="46"/>
      <c r="AK35" s="42">
        <f t="shared" si="6"/>
        <v>3995</v>
      </c>
      <c r="AL35" s="40"/>
      <c r="AM35" s="20">
        <f>C35*Sheet2!$D$3/1000</f>
        <v>7990</v>
      </c>
      <c r="AN35" s="40"/>
      <c r="AO35" s="44">
        <f t="shared" si="9"/>
        <v>26790</v>
      </c>
      <c r="AP35" s="40"/>
      <c r="AQ35" s="42">
        <f t="shared" si="10"/>
        <v>26790</v>
      </c>
      <c r="AR35" s="40"/>
      <c r="AS35" s="42">
        <f t="shared" si="11"/>
        <v>53580</v>
      </c>
      <c r="AT35" s="45"/>
    </row>
    <row r="36" spans="1:46" ht="14.25" customHeight="1" x14ac:dyDescent="0.15">
      <c r="A36" s="11"/>
      <c r="B36" s="26">
        <v>30</v>
      </c>
      <c r="C36" s="27">
        <v>500000</v>
      </c>
      <c r="D36" s="28" t="s">
        <v>37</v>
      </c>
      <c r="E36" s="29">
        <f>I36*Sheet2!$B$8/100</f>
        <v>13925</v>
      </c>
      <c r="F36" s="30"/>
      <c r="G36" s="31">
        <f t="shared" si="3"/>
        <v>13925</v>
      </c>
      <c r="H36" s="32"/>
      <c r="I36" s="31">
        <f t="shared" si="4"/>
        <v>27850</v>
      </c>
      <c r="J36" s="30"/>
      <c r="K36" s="33">
        <f>O36*Sheet2!$B$8/100</f>
        <v>10000</v>
      </c>
      <c r="L36" s="32"/>
      <c r="M36" s="31">
        <f t="shared" si="5"/>
        <v>10000</v>
      </c>
      <c r="N36" s="32"/>
      <c r="O36" s="31">
        <f>C36*Sheet2!$B$5/1000</f>
        <v>20000</v>
      </c>
      <c r="P36" s="34"/>
      <c r="Q36" s="30">
        <f>U36*Sheet2!$B$8/100</f>
        <v>23925</v>
      </c>
      <c r="R36" s="30"/>
      <c r="S36" s="31">
        <f t="shared" si="7"/>
        <v>23925</v>
      </c>
      <c r="T36" s="30"/>
      <c r="U36" s="31">
        <f>$C36*Sheet2!$B$3/1000</f>
        <v>47850</v>
      </c>
      <c r="V36" s="30"/>
      <c r="W36" s="29">
        <f>AA36*Sheet2!$B$8/100</f>
        <v>325</v>
      </c>
      <c r="X36" s="30"/>
      <c r="Y36" s="31">
        <f t="shared" si="8"/>
        <v>325</v>
      </c>
      <c r="Z36" s="30"/>
      <c r="AA36" s="31">
        <f>$C36*Sheet2!$C$3/1000</f>
        <v>650</v>
      </c>
      <c r="AB36" s="30"/>
      <c r="AC36" s="29">
        <f t="shared" si="0"/>
        <v>24250</v>
      </c>
      <c r="AD36" s="30"/>
      <c r="AE36" s="31">
        <f t="shared" si="1"/>
        <v>24250</v>
      </c>
      <c r="AF36" s="30"/>
      <c r="AG36" s="31">
        <f t="shared" si="2"/>
        <v>48500</v>
      </c>
      <c r="AH36" s="35"/>
      <c r="AI36" s="31">
        <f>$AM36*Sheet2!$C$8/100</f>
        <v>4250</v>
      </c>
      <c r="AJ36" s="36"/>
      <c r="AK36" s="31">
        <f t="shared" si="6"/>
        <v>4250</v>
      </c>
      <c r="AL36" s="30"/>
      <c r="AM36" s="31">
        <f>C36*Sheet2!$D$3/1000</f>
        <v>8500</v>
      </c>
      <c r="AN36" s="30"/>
      <c r="AO36" s="29">
        <f t="shared" si="9"/>
        <v>28500</v>
      </c>
      <c r="AP36" s="30"/>
      <c r="AQ36" s="31">
        <f t="shared" si="10"/>
        <v>28500</v>
      </c>
      <c r="AR36" s="30"/>
      <c r="AS36" s="31">
        <f t="shared" si="11"/>
        <v>57000</v>
      </c>
      <c r="AT36" s="35"/>
    </row>
    <row r="37" spans="1:46" ht="14.25" customHeight="1" x14ac:dyDescent="0.15">
      <c r="A37" s="11"/>
      <c r="B37" s="37">
        <v>31</v>
      </c>
      <c r="C37" s="38">
        <v>530000</v>
      </c>
      <c r="D37" s="39" t="s">
        <v>36</v>
      </c>
      <c r="E37" s="18">
        <f>I37*Sheet2!$B$8/100</f>
        <v>14760.5</v>
      </c>
      <c r="F37" s="40"/>
      <c r="G37" s="20">
        <f t="shared" si="3"/>
        <v>14760.5</v>
      </c>
      <c r="H37" s="41"/>
      <c r="I37" s="42">
        <f t="shared" si="4"/>
        <v>29521</v>
      </c>
      <c r="J37" s="40"/>
      <c r="K37" s="21">
        <f>O37*Sheet2!$B$8/100</f>
        <v>10600</v>
      </c>
      <c r="L37" s="41"/>
      <c r="M37" s="20">
        <f t="shared" si="5"/>
        <v>10600</v>
      </c>
      <c r="N37" s="41"/>
      <c r="O37" s="20">
        <f>C37*Sheet2!$B$5/1000</f>
        <v>21200</v>
      </c>
      <c r="P37" s="43"/>
      <c r="Q37" s="24">
        <f>U37*Sheet2!$B$8/100</f>
        <v>25360.5</v>
      </c>
      <c r="R37" s="40"/>
      <c r="S37" s="42">
        <f t="shared" si="7"/>
        <v>25360.5</v>
      </c>
      <c r="T37" s="40"/>
      <c r="U37" s="20">
        <f>$C37*Sheet2!$B$3/1000</f>
        <v>50721</v>
      </c>
      <c r="V37" s="40"/>
      <c r="W37" s="18">
        <f>AA37*Sheet2!$B$8/100</f>
        <v>344.5</v>
      </c>
      <c r="X37" s="40"/>
      <c r="Y37" s="42">
        <f t="shared" si="8"/>
        <v>344.5</v>
      </c>
      <c r="Z37" s="40"/>
      <c r="AA37" s="20">
        <f>$C37*Sheet2!$C$3/1000</f>
        <v>689</v>
      </c>
      <c r="AB37" s="40"/>
      <c r="AC37" s="44">
        <f t="shared" si="0"/>
        <v>25705</v>
      </c>
      <c r="AD37" s="40"/>
      <c r="AE37" s="42">
        <f t="shared" si="1"/>
        <v>25705</v>
      </c>
      <c r="AF37" s="40"/>
      <c r="AG37" s="42">
        <f t="shared" si="2"/>
        <v>51410</v>
      </c>
      <c r="AH37" s="45"/>
      <c r="AI37" s="20">
        <f>$AM37*Sheet2!$C$8/100</f>
        <v>4505</v>
      </c>
      <c r="AJ37" s="46"/>
      <c r="AK37" s="42">
        <f t="shared" si="6"/>
        <v>4505</v>
      </c>
      <c r="AL37" s="40"/>
      <c r="AM37" s="20">
        <f>C37*Sheet2!$D$3/1000</f>
        <v>9010</v>
      </c>
      <c r="AN37" s="40"/>
      <c r="AO37" s="44">
        <f t="shared" si="9"/>
        <v>30210</v>
      </c>
      <c r="AP37" s="40"/>
      <c r="AQ37" s="42">
        <f t="shared" si="10"/>
        <v>30210</v>
      </c>
      <c r="AR37" s="40"/>
      <c r="AS37" s="42">
        <f t="shared" si="11"/>
        <v>60420</v>
      </c>
      <c r="AT37" s="45"/>
    </row>
    <row r="38" spans="1:46" ht="14.25" customHeight="1" x14ac:dyDescent="0.15">
      <c r="A38" s="11"/>
      <c r="B38" s="26">
        <v>32</v>
      </c>
      <c r="C38" s="27">
        <v>560000</v>
      </c>
      <c r="D38" s="28" t="s">
        <v>35</v>
      </c>
      <c r="E38" s="29">
        <f>I38*Sheet2!$B$8/100</f>
        <v>15596</v>
      </c>
      <c r="F38" s="30"/>
      <c r="G38" s="31">
        <f t="shared" si="3"/>
        <v>15596</v>
      </c>
      <c r="H38" s="32"/>
      <c r="I38" s="31">
        <f t="shared" si="4"/>
        <v>31192</v>
      </c>
      <c r="J38" s="30"/>
      <c r="K38" s="33">
        <f>O38*Sheet2!$B$8/100</f>
        <v>11200</v>
      </c>
      <c r="L38" s="32"/>
      <c r="M38" s="31">
        <f t="shared" si="5"/>
        <v>11200</v>
      </c>
      <c r="N38" s="32"/>
      <c r="O38" s="31">
        <f>C38*Sheet2!$B$5/1000</f>
        <v>22400</v>
      </c>
      <c r="P38" s="34"/>
      <c r="Q38" s="30">
        <f>U38*Sheet2!$B$8/100</f>
        <v>26796</v>
      </c>
      <c r="R38" s="30"/>
      <c r="S38" s="31">
        <f t="shared" si="7"/>
        <v>26796</v>
      </c>
      <c r="T38" s="30"/>
      <c r="U38" s="31">
        <f>$C38*Sheet2!$B$3/1000</f>
        <v>53592</v>
      </c>
      <c r="V38" s="30"/>
      <c r="W38" s="29">
        <f>AA38*Sheet2!$B$8/100</f>
        <v>364</v>
      </c>
      <c r="X38" s="30"/>
      <c r="Y38" s="31">
        <f t="shared" si="8"/>
        <v>364</v>
      </c>
      <c r="Z38" s="30"/>
      <c r="AA38" s="31">
        <f>$C38*Sheet2!$C$3/1000</f>
        <v>728</v>
      </c>
      <c r="AB38" s="30"/>
      <c r="AC38" s="29">
        <f t="shared" si="0"/>
        <v>27160</v>
      </c>
      <c r="AD38" s="30"/>
      <c r="AE38" s="31">
        <f t="shared" si="1"/>
        <v>27160</v>
      </c>
      <c r="AF38" s="30"/>
      <c r="AG38" s="31">
        <f t="shared" si="2"/>
        <v>54320</v>
      </c>
      <c r="AH38" s="35"/>
      <c r="AI38" s="31">
        <f>$AM38*Sheet2!$C$8/100</f>
        <v>4760</v>
      </c>
      <c r="AJ38" s="36"/>
      <c r="AK38" s="31">
        <f t="shared" si="6"/>
        <v>4760</v>
      </c>
      <c r="AL38" s="30"/>
      <c r="AM38" s="31">
        <f>C38*Sheet2!$D$3/1000</f>
        <v>9520</v>
      </c>
      <c r="AN38" s="30"/>
      <c r="AO38" s="29">
        <f t="shared" si="9"/>
        <v>31920</v>
      </c>
      <c r="AP38" s="30"/>
      <c r="AQ38" s="31">
        <f t="shared" si="10"/>
        <v>31920</v>
      </c>
      <c r="AR38" s="30"/>
      <c r="AS38" s="31">
        <f t="shared" si="11"/>
        <v>63840</v>
      </c>
      <c r="AT38" s="35"/>
    </row>
    <row r="39" spans="1:46" ht="14.25" customHeight="1" x14ac:dyDescent="0.15">
      <c r="A39" s="11"/>
      <c r="B39" s="37">
        <v>33</v>
      </c>
      <c r="C39" s="38">
        <v>590000</v>
      </c>
      <c r="D39" s="39" t="s">
        <v>34</v>
      </c>
      <c r="E39" s="18">
        <f>I39*Sheet2!$B$8/100</f>
        <v>16431.5</v>
      </c>
      <c r="F39" s="40"/>
      <c r="G39" s="20">
        <f t="shared" si="3"/>
        <v>16431.5</v>
      </c>
      <c r="H39" s="41"/>
      <c r="I39" s="42">
        <f t="shared" si="4"/>
        <v>32863</v>
      </c>
      <c r="J39" s="40"/>
      <c r="K39" s="21">
        <f>O39*Sheet2!$B$8/100</f>
        <v>11800</v>
      </c>
      <c r="L39" s="41"/>
      <c r="M39" s="20">
        <f t="shared" si="5"/>
        <v>11800</v>
      </c>
      <c r="N39" s="41"/>
      <c r="O39" s="20">
        <f>C39*Sheet2!$B$5/1000</f>
        <v>23600</v>
      </c>
      <c r="P39" s="43"/>
      <c r="Q39" s="24">
        <f>U39*Sheet2!$B$8/100</f>
        <v>28231.5</v>
      </c>
      <c r="R39" s="40"/>
      <c r="S39" s="42">
        <f t="shared" si="7"/>
        <v>28231.5</v>
      </c>
      <c r="T39" s="40"/>
      <c r="U39" s="20">
        <f>$C39*Sheet2!$B$3/1000</f>
        <v>56463</v>
      </c>
      <c r="V39" s="40"/>
      <c r="W39" s="18">
        <f>AA39*Sheet2!$B$8/100</f>
        <v>383.5</v>
      </c>
      <c r="X39" s="40"/>
      <c r="Y39" s="42">
        <f t="shared" si="8"/>
        <v>383.5</v>
      </c>
      <c r="Z39" s="40"/>
      <c r="AA39" s="20">
        <f>$C39*Sheet2!$C$3/1000</f>
        <v>767</v>
      </c>
      <c r="AB39" s="40"/>
      <c r="AC39" s="44">
        <f t="shared" si="0"/>
        <v>28615</v>
      </c>
      <c r="AD39" s="40"/>
      <c r="AE39" s="42">
        <f t="shared" si="1"/>
        <v>28615</v>
      </c>
      <c r="AF39" s="40"/>
      <c r="AG39" s="42">
        <f t="shared" si="2"/>
        <v>57230</v>
      </c>
      <c r="AH39" s="45"/>
      <c r="AI39" s="20">
        <f>$AM39*Sheet2!$C$8/100</f>
        <v>5015</v>
      </c>
      <c r="AJ39" s="46"/>
      <c r="AK39" s="42">
        <f t="shared" si="6"/>
        <v>5015</v>
      </c>
      <c r="AL39" s="40"/>
      <c r="AM39" s="20">
        <f>C39*Sheet2!$D$3/1000</f>
        <v>10030</v>
      </c>
      <c r="AN39" s="40"/>
      <c r="AO39" s="44">
        <f t="shared" si="9"/>
        <v>33630</v>
      </c>
      <c r="AP39" s="40"/>
      <c r="AQ39" s="42">
        <f t="shared" si="10"/>
        <v>33630</v>
      </c>
      <c r="AR39" s="40"/>
      <c r="AS39" s="42">
        <f t="shared" si="11"/>
        <v>67260</v>
      </c>
      <c r="AT39" s="45"/>
    </row>
    <row r="40" spans="1:46" ht="14.25" customHeight="1" x14ac:dyDescent="0.15">
      <c r="A40" s="11"/>
      <c r="B40" s="26">
        <v>34</v>
      </c>
      <c r="C40" s="27">
        <v>620000</v>
      </c>
      <c r="D40" s="28" t="s">
        <v>33</v>
      </c>
      <c r="E40" s="29">
        <f>I40*Sheet2!$B$8/100</f>
        <v>17267</v>
      </c>
      <c r="F40" s="30"/>
      <c r="G40" s="31">
        <f t="shared" si="3"/>
        <v>17267</v>
      </c>
      <c r="H40" s="32"/>
      <c r="I40" s="31">
        <f t="shared" si="4"/>
        <v>34534</v>
      </c>
      <c r="J40" s="30"/>
      <c r="K40" s="33">
        <f>O40*Sheet2!$B$8/100</f>
        <v>12400</v>
      </c>
      <c r="L40" s="32"/>
      <c r="M40" s="31">
        <f t="shared" si="5"/>
        <v>12400</v>
      </c>
      <c r="N40" s="32"/>
      <c r="O40" s="31">
        <f>C40*Sheet2!$B$5/1000</f>
        <v>24800</v>
      </c>
      <c r="P40" s="34"/>
      <c r="Q40" s="30">
        <f>U40*Sheet2!$B$8/100</f>
        <v>29667</v>
      </c>
      <c r="R40" s="30"/>
      <c r="S40" s="31">
        <f t="shared" si="7"/>
        <v>29667</v>
      </c>
      <c r="T40" s="30"/>
      <c r="U40" s="31">
        <f>$C40*Sheet2!$B$3/1000</f>
        <v>59334</v>
      </c>
      <c r="V40" s="30"/>
      <c r="W40" s="29">
        <f>AA40*Sheet2!$B$8/100</f>
        <v>403</v>
      </c>
      <c r="X40" s="30"/>
      <c r="Y40" s="31">
        <f t="shared" si="8"/>
        <v>403</v>
      </c>
      <c r="Z40" s="30"/>
      <c r="AA40" s="31">
        <f>$C40*Sheet2!$C$3/1000</f>
        <v>806</v>
      </c>
      <c r="AB40" s="30"/>
      <c r="AC40" s="29">
        <f t="shared" si="0"/>
        <v>30070</v>
      </c>
      <c r="AD40" s="30"/>
      <c r="AE40" s="31">
        <f t="shared" si="1"/>
        <v>30070</v>
      </c>
      <c r="AF40" s="30"/>
      <c r="AG40" s="31">
        <f t="shared" si="2"/>
        <v>60140</v>
      </c>
      <c r="AH40" s="35"/>
      <c r="AI40" s="31">
        <f>$AM40*Sheet2!$C$8/100</f>
        <v>5270</v>
      </c>
      <c r="AJ40" s="36"/>
      <c r="AK40" s="31">
        <f t="shared" si="6"/>
        <v>5270</v>
      </c>
      <c r="AL40" s="30"/>
      <c r="AM40" s="31">
        <f>C40*Sheet2!$D$3/1000</f>
        <v>10540</v>
      </c>
      <c r="AN40" s="30"/>
      <c r="AO40" s="29">
        <f t="shared" si="9"/>
        <v>35340</v>
      </c>
      <c r="AP40" s="30"/>
      <c r="AQ40" s="31">
        <f t="shared" si="10"/>
        <v>35340</v>
      </c>
      <c r="AR40" s="30"/>
      <c r="AS40" s="31">
        <f t="shared" si="11"/>
        <v>70680</v>
      </c>
      <c r="AT40" s="35"/>
    </row>
    <row r="41" spans="1:46" ht="14.25" customHeight="1" x14ac:dyDescent="0.15">
      <c r="A41" s="11"/>
      <c r="B41" s="37">
        <v>35</v>
      </c>
      <c r="C41" s="38">
        <v>650000</v>
      </c>
      <c r="D41" s="39" t="s">
        <v>32</v>
      </c>
      <c r="E41" s="18">
        <f>I41*Sheet2!$B$8/100</f>
        <v>18102.5</v>
      </c>
      <c r="F41" s="40"/>
      <c r="G41" s="20">
        <f t="shared" si="3"/>
        <v>18102.5</v>
      </c>
      <c r="H41" s="41"/>
      <c r="I41" s="42">
        <f t="shared" si="4"/>
        <v>36205</v>
      </c>
      <c r="J41" s="40"/>
      <c r="K41" s="21">
        <f>O41*Sheet2!$B$8/100</f>
        <v>13000</v>
      </c>
      <c r="L41" s="41"/>
      <c r="M41" s="20">
        <f t="shared" si="5"/>
        <v>13000</v>
      </c>
      <c r="N41" s="41"/>
      <c r="O41" s="20">
        <f>C41*Sheet2!$B$5/1000</f>
        <v>26000</v>
      </c>
      <c r="P41" s="43"/>
      <c r="Q41" s="24">
        <f>U41*Sheet2!$B$8/100</f>
        <v>31102.5</v>
      </c>
      <c r="R41" s="40"/>
      <c r="S41" s="42">
        <f t="shared" si="7"/>
        <v>31102.5</v>
      </c>
      <c r="T41" s="40"/>
      <c r="U41" s="20">
        <f>$C41*Sheet2!$B$3/1000</f>
        <v>62205</v>
      </c>
      <c r="V41" s="40"/>
      <c r="W41" s="18">
        <f>AA41*Sheet2!$B$8/100</f>
        <v>422.5</v>
      </c>
      <c r="X41" s="40"/>
      <c r="Y41" s="42">
        <f t="shared" si="8"/>
        <v>422.5</v>
      </c>
      <c r="Z41" s="40"/>
      <c r="AA41" s="20">
        <f>$C41*Sheet2!$C$3/1000</f>
        <v>845</v>
      </c>
      <c r="AB41" s="40"/>
      <c r="AC41" s="44">
        <f t="shared" si="0"/>
        <v>31525</v>
      </c>
      <c r="AD41" s="40"/>
      <c r="AE41" s="42">
        <f t="shared" si="1"/>
        <v>31525</v>
      </c>
      <c r="AF41" s="40"/>
      <c r="AG41" s="42">
        <f t="shared" si="2"/>
        <v>63050</v>
      </c>
      <c r="AH41" s="45"/>
      <c r="AI41" s="20">
        <f>$AM41*Sheet2!$C$8/100</f>
        <v>5525</v>
      </c>
      <c r="AJ41" s="46"/>
      <c r="AK41" s="42">
        <f t="shared" si="6"/>
        <v>5525</v>
      </c>
      <c r="AL41" s="40"/>
      <c r="AM41" s="20">
        <f>C41*Sheet2!$D$3/1000</f>
        <v>11050</v>
      </c>
      <c r="AN41" s="40"/>
      <c r="AO41" s="44">
        <f t="shared" si="9"/>
        <v>37050</v>
      </c>
      <c r="AP41" s="40"/>
      <c r="AQ41" s="42">
        <f t="shared" si="10"/>
        <v>37050</v>
      </c>
      <c r="AR41" s="40"/>
      <c r="AS41" s="42">
        <f t="shared" si="11"/>
        <v>74100</v>
      </c>
      <c r="AT41" s="45"/>
    </row>
    <row r="42" spans="1:46" ht="14.25" customHeight="1" x14ac:dyDescent="0.15">
      <c r="A42" s="11"/>
      <c r="B42" s="26">
        <v>36</v>
      </c>
      <c r="C42" s="27">
        <v>680000</v>
      </c>
      <c r="D42" s="28" t="s">
        <v>31</v>
      </c>
      <c r="E42" s="29">
        <f>I42*Sheet2!$B$8/100</f>
        <v>18938</v>
      </c>
      <c r="F42" s="30"/>
      <c r="G42" s="31">
        <f t="shared" si="3"/>
        <v>18938</v>
      </c>
      <c r="H42" s="32"/>
      <c r="I42" s="31">
        <f t="shared" si="4"/>
        <v>37876</v>
      </c>
      <c r="J42" s="30"/>
      <c r="K42" s="33">
        <f>O42*Sheet2!$B$8/100</f>
        <v>13600</v>
      </c>
      <c r="L42" s="32"/>
      <c r="M42" s="31">
        <f t="shared" si="5"/>
        <v>13600</v>
      </c>
      <c r="N42" s="32"/>
      <c r="O42" s="31">
        <f>C42*Sheet2!$B$5/1000</f>
        <v>27200</v>
      </c>
      <c r="P42" s="34"/>
      <c r="Q42" s="30">
        <f>U42*Sheet2!$B$8/100</f>
        <v>32538</v>
      </c>
      <c r="R42" s="30"/>
      <c r="S42" s="31">
        <f t="shared" si="7"/>
        <v>32538</v>
      </c>
      <c r="T42" s="30"/>
      <c r="U42" s="31">
        <f>$C42*Sheet2!$B$3/1000</f>
        <v>65076</v>
      </c>
      <c r="V42" s="30"/>
      <c r="W42" s="29">
        <f>AA42*Sheet2!$B$8/100</f>
        <v>442</v>
      </c>
      <c r="X42" s="30"/>
      <c r="Y42" s="31">
        <f t="shared" si="8"/>
        <v>442</v>
      </c>
      <c r="Z42" s="30"/>
      <c r="AA42" s="31">
        <f>$C42*Sheet2!$C$3/1000</f>
        <v>884</v>
      </c>
      <c r="AB42" s="30"/>
      <c r="AC42" s="29">
        <f t="shared" si="0"/>
        <v>32980</v>
      </c>
      <c r="AD42" s="30"/>
      <c r="AE42" s="31">
        <f t="shared" si="1"/>
        <v>32980</v>
      </c>
      <c r="AF42" s="30"/>
      <c r="AG42" s="31">
        <f t="shared" si="2"/>
        <v>65960</v>
      </c>
      <c r="AH42" s="35"/>
      <c r="AI42" s="31">
        <f>$AM42*Sheet2!$C$8/100</f>
        <v>5780</v>
      </c>
      <c r="AJ42" s="36"/>
      <c r="AK42" s="31">
        <f t="shared" si="6"/>
        <v>5780</v>
      </c>
      <c r="AL42" s="30"/>
      <c r="AM42" s="31">
        <f>C42*Sheet2!$D$3/1000</f>
        <v>11560</v>
      </c>
      <c r="AN42" s="30"/>
      <c r="AO42" s="29">
        <f t="shared" si="9"/>
        <v>38760</v>
      </c>
      <c r="AP42" s="30"/>
      <c r="AQ42" s="31">
        <f t="shared" si="10"/>
        <v>38760</v>
      </c>
      <c r="AR42" s="30"/>
      <c r="AS42" s="31">
        <f t="shared" si="11"/>
        <v>77520</v>
      </c>
      <c r="AT42" s="35"/>
    </row>
    <row r="43" spans="1:46" ht="14.25" customHeight="1" x14ac:dyDescent="0.15">
      <c r="A43" s="11"/>
      <c r="B43" s="37">
        <v>37</v>
      </c>
      <c r="C43" s="38">
        <v>710000</v>
      </c>
      <c r="D43" s="39" t="s">
        <v>30</v>
      </c>
      <c r="E43" s="18">
        <f>I43*Sheet2!$B$8/100</f>
        <v>19773.5</v>
      </c>
      <c r="F43" s="40"/>
      <c r="G43" s="20">
        <f t="shared" si="3"/>
        <v>19773.5</v>
      </c>
      <c r="H43" s="41"/>
      <c r="I43" s="42">
        <f t="shared" si="4"/>
        <v>39547</v>
      </c>
      <c r="J43" s="40"/>
      <c r="K43" s="21">
        <f>O43*Sheet2!$B$8/100</f>
        <v>14200</v>
      </c>
      <c r="L43" s="41"/>
      <c r="M43" s="20">
        <f t="shared" si="5"/>
        <v>14200</v>
      </c>
      <c r="N43" s="41"/>
      <c r="O43" s="20">
        <f>C43*Sheet2!$B$5/1000</f>
        <v>28400</v>
      </c>
      <c r="P43" s="43"/>
      <c r="Q43" s="24">
        <f>U43*Sheet2!$B$8/100</f>
        <v>33973.5</v>
      </c>
      <c r="R43" s="40"/>
      <c r="S43" s="42">
        <f t="shared" si="7"/>
        <v>33973.5</v>
      </c>
      <c r="T43" s="40"/>
      <c r="U43" s="20">
        <f>$C43*Sheet2!$B$3/1000</f>
        <v>67947</v>
      </c>
      <c r="V43" s="40"/>
      <c r="W43" s="18">
        <f>AA43*Sheet2!$B$8/100</f>
        <v>461.5</v>
      </c>
      <c r="X43" s="40"/>
      <c r="Y43" s="42">
        <f t="shared" si="8"/>
        <v>461.5</v>
      </c>
      <c r="Z43" s="40"/>
      <c r="AA43" s="20">
        <f>$C43*Sheet2!$C$3/1000</f>
        <v>923</v>
      </c>
      <c r="AB43" s="40"/>
      <c r="AC43" s="44">
        <f t="shared" si="0"/>
        <v>34435</v>
      </c>
      <c r="AD43" s="40"/>
      <c r="AE43" s="42">
        <f t="shared" si="1"/>
        <v>34435</v>
      </c>
      <c r="AF43" s="40"/>
      <c r="AG43" s="42">
        <f t="shared" si="2"/>
        <v>68870</v>
      </c>
      <c r="AH43" s="45"/>
      <c r="AI43" s="20">
        <f>$AM43*Sheet2!$C$8/100</f>
        <v>6035</v>
      </c>
      <c r="AJ43" s="46"/>
      <c r="AK43" s="42">
        <f t="shared" si="6"/>
        <v>6035</v>
      </c>
      <c r="AL43" s="40"/>
      <c r="AM43" s="20">
        <f>C43*Sheet2!$D$3/1000</f>
        <v>12070</v>
      </c>
      <c r="AN43" s="40"/>
      <c r="AO43" s="44">
        <f t="shared" si="9"/>
        <v>40470</v>
      </c>
      <c r="AP43" s="40"/>
      <c r="AQ43" s="42">
        <f t="shared" si="10"/>
        <v>40470</v>
      </c>
      <c r="AR43" s="40"/>
      <c r="AS43" s="42">
        <f t="shared" si="11"/>
        <v>80940</v>
      </c>
      <c r="AT43" s="45"/>
    </row>
    <row r="44" spans="1:46" ht="14.25" customHeight="1" x14ac:dyDescent="0.15">
      <c r="A44" s="11"/>
      <c r="B44" s="26">
        <v>38</v>
      </c>
      <c r="C44" s="27">
        <v>750000</v>
      </c>
      <c r="D44" s="28" t="s">
        <v>29</v>
      </c>
      <c r="E44" s="29">
        <f>I44*Sheet2!$B$8/100</f>
        <v>20887.5</v>
      </c>
      <c r="F44" s="30"/>
      <c r="G44" s="31">
        <f t="shared" si="3"/>
        <v>20887.5</v>
      </c>
      <c r="H44" s="32"/>
      <c r="I44" s="31">
        <f t="shared" si="4"/>
        <v>41775</v>
      </c>
      <c r="J44" s="30"/>
      <c r="K44" s="33">
        <f>O44*Sheet2!$B$8/100</f>
        <v>15000</v>
      </c>
      <c r="L44" s="32"/>
      <c r="M44" s="31">
        <f t="shared" si="5"/>
        <v>15000</v>
      </c>
      <c r="N44" s="32"/>
      <c r="O44" s="31">
        <f>C44*Sheet2!$B$5/1000</f>
        <v>30000</v>
      </c>
      <c r="P44" s="34"/>
      <c r="Q44" s="30">
        <f>U44*Sheet2!$B$8/100</f>
        <v>35887.5</v>
      </c>
      <c r="R44" s="30"/>
      <c r="S44" s="31">
        <f t="shared" si="7"/>
        <v>35887.5</v>
      </c>
      <c r="T44" s="30"/>
      <c r="U44" s="31">
        <f>$C44*Sheet2!$B$3/1000</f>
        <v>71775</v>
      </c>
      <c r="V44" s="30"/>
      <c r="W44" s="29">
        <f>AA44*Sheet2!$B$8/100</f>
        <v>487.5</v>
      </c>
      <c r="X44" s="30"/>
      <c r="Y44" s="31">
        <f t="shared" si="8"/>
        <v>487.5</v>
      </c>
      <c r="Z44" s="30"/>
      <c r="AA44" s="31">
        <f>$C44*Sheet2!$C$3/1000</f>
        <v>975</v>
      </c>
      <c r="AB44" s="30"/>
      <c r="AC44" s="29">
        <f t="shared" si="0"/>
        <v>36375</v>
      </c>
      <c r="AD44" s="30"/>
      <c r="AE44" s="31">
        <f t="shared" si="1"/>
        <v>36375</v>
      </c>
      <c r="AF44" s="30"/>
      <c r="AG44" s="31">
        <f t="shared" si="2"/>
        <v>72750</v>
      </c>
      <c r="AH44" s="35"/>
      <c r="AI44" s="31">
        <f>$AM44*Sheet2!$C$8/100</f>
        <v>6375</v>
      </c>
      <c r="AJ44" s="36"/>
      <c r="AK44" s="31">
        <f t="shared" si="6"/>
        <v>6375</v>
      </c>
      <c r="AL44" s="30"/>
      <c r="AM44" s="31">
        <f>C44*Sheet2!$D$3/1000</f>
        <v>12750</v>
      </c>
      <c r="AN44" s="30"/>
      <c r="AO44" s="29">
        <f t="shared" si="9"/>
        <v>42750</v>
      </c>
      <c r="AP44" s="30"/>
      <c r="AQ44" s="31">
        <f t="shared" si="10"/>
        <v>42750</v>
      </c>
      <c r="AR44" s="30"/>
      <c r="AS44" s="31">
        <f t="shared" si="11"/>
        <v>85500</v>
      </c>
      <c r="AT44" s="35"/>
    </row>
    <row r="45" spans="1:46" ht="14.25" customHeight="1" x14ac:dyDescent="0.15">
      <c r="A45" s="11"/>
      <c r="B45" s="37">
        <v>39</v>
      </c>
      <c r="C45" s="38">
        <v>790000</v>
      </c>
      <c r="D45" s="39" t="s">
        <v>28</v>
      </c>
      <c r="E45" s="18">
        <f>I45*Sheet2!$B$8/100</f>
        <v>22001.5</v>
      </c>
      <c r="F45" s="40"/>
      <c r="G45" s="20">
        <f t="shared" si="3"/>
        <v>22001.5</v>
      </c>
      <c r="H45" s="41"/>
      <c r="I45" s="42">
        <f t="shared" si="4"/>
        <v>44003</v>
      </c>
      <c r="J45" s="40"/>
      <c r="K45" s="21">
        <f>O45*Sheet2!$B$8/100</f>
        <v>15800</v>
      </c>
      <c r="L45" s="41"/>
      <c r="M45" s="20">
        <f t="shared" si="5"/>
        <v>15800</v>
      </c>
      <c r="N45" s="41"/>
      <c r="O45" s="20">
        <f>C45*Sheet2!$B$5/1000</f>
        <v>31600</v>
      </c>
      <c r="P45" s="43"/>
      <c r="Q45" s="24">
        <f>U45*Sheet2!$B$8/100</f>
        <v>37801.5</v>
      </c>
      <c r="R45" s="40"/>
      <c r="S45" s="42">
        <f t="shared" si="7"/>
        <v>37801.5</v>
      </c>
      <c r="T45" s="40"/>
      <c r="U45" s="20">
        <f>$C45*Sheet2!$B$3/1000</f>
        <v>75603</v>
      </c>
      <c r="V45" s="40"/>
      <c r="W45" s="18">
        <f>AA45*Sheet2!$B$8/100</f>
        <v>513.5</v>
      </c>
      <c r="X45" s="40"/>
      <c r="Y45" s="42">
        <f t="shared" si="8"/>
        <v>513.5</v>
      </c>
      <c r="Z45" s="40"/>
      <c r="AA45" s="20">
        <f>$C45*Sheet2!$C$3/1000</f>
        <v>1027</v>
      </c>
      <c r="AB45" s="40"/>
      <c r="AC45" s="44">
        <f t="shared" si="0"/>
        <v>38315</v>
      </c>
      <c r="AD45" s="40"/>
      <c r="AE45" s="42">
        <f t="shared" si="1"/>
        <v>38315</v>
      </c>
      <c r="AF45" s="40"/>
      <c r="AG45" s="42">
        <f t="shared" si="2"/>
        <v>76630</v>
      </c>
      <c r="AH45" s="45"/>
      <c r="AI45" s="20">
        <f>$AM45*Sheet2!$C$8/100</f>
        <v>6715</v>
      </c>
      <c r="AJ45" s="46"/>
      <c r="AK45" s="42">
        <f t="shared" si="6"/>
        <v>6715</v>
      </c>
      <c r="AL45" s="40"/>
      <c r="AM45" s="20">
        <f>C45*Sheet2!$D$3/1000</f>
        <v>13430</v>
      </c>
      <c r="AN45" s="40"/>
      <c r="AO45" s="44">
        <f t="shared" si="9"/>
        <v>45030</v>
      </c>
      <c r="AP45" s="40"/>
      <c r="AQ45" s="42">
        <f t="shared" si="10"/>
        <v>45030</v>
      </c>
      <c r="AR45" s="40"/>
      <c r="AS45" s="42">
        <f t="shared" si="11"/>
        <v>90060</v>
      </c>
      <c r="AT45" s="45"/>
    </row>
    <row r="46" spans="1:46" ht="14.25" customHeight="1" x14ac:dyDescent="0.15">
      <c r="A46" s="11"/>
      <c r="B46" s="26">
        <v>40</v>
      </c>
      <c r="C46" s="27">
        <v>830000</v>
      </c>
      <c r="D46" s="28" t="s">
        <v>27</v>
      </c>
      <c r="E46" s="29">
        <f>I46*Sheet2!$B$8/100</f>
        <v>23115.5</v>
      </c>
      <c r="F46" s="30"/>
      <c r="G46" s="31">
        <f t="shared" si="3"/>
        <v>23115.5</v>
      </c>
      <c r="H46" s="32"/>
      <c r="I46" s="31">
        <f t="shared" si="4"/>
        <v>46231</v>
      </c>
      <c r="J46" s="30"/>
      <c r="K46" s="33">
        <f>O46*Sheet2!$B$8/100</f>
        <v>16600</v>
      </c>
      <c r="L46" s="32"/>
      <c r="M46" s="31">
        <f t="shared" si="5"/>
        <v>16600</v>
      </c>
      <c r="N46" s="32"/>
      <c r="O46" s="31">
        <f>C46*Sheet2!$B$5/1000</f>
        <v>33200</v>
      </c>
      <c r="P46" s="34"/>
      <c r="Q46" s="30">
        <f>U46*Sheet2!$B$8/100</f>
        <v>39715.5</v>
      </c>
      <c r="R46" s="30"/>
      <c r="S46" s="31">
        <f t="shared" si="7"/>
        <v>39715.5</v>
      </c>
      <c r="T46" s="30"/>
      <c r="U46" s="31">
        <f>$C46*Sheet2!$B$3/1000</f>
        <v>79431</v>
      </c>
      <c r="V46" s="30"/>
      <c r="W46" s="29">
        <f>AA46*Sheet2!$B$8/100</f>
        <v>539.5</v>
      </c>
      <c r="X46" s="30"/>
      <c r="Y46" s="31">
        <f t="shared" si="8"/>
        <v>539.5</v>
      </c>
      <c r="Z46" s="30"/>
      <c r="AA46" s="31">
        <f>$C46*Sheet2!$C$3/1000</f>
        <v>1079</v>
      </c>
      <c r="AB46" s="30"/>
      <c r="AC46" s="29">
        <f t="shared" si="0"/>
        <v>40255</v>
      </c>
      <c r="AD46" s="30"/>
      <c r="AE46" s="31">
        <f t="shared" si="1"/>
        <v>40255</v>
      </c>
      <c r="AF46" s="30"/>
      <c r="AG46" s="31">
        <f t="shared" si="2"/>
        <v>80510</v>
      </c>
      <c r="AH46" s="35"/>
      <c r="AI46" s="31">
        <f>$AM46*Sheet2!$C$8/100</f>
        <v>7055</v>
      </c>
      <c r="AJ46" s="36"/>
      <c r="AK46" s="31">
        <f t="shared" si="6"/>
        <v>7055</v>
      </c>
      <c r="AL46" s="30"/>
      <c r="AM46" s="31">
        <f>C46*Sheet2!$D$3/1000</f>
        <v>14110</v>
      </c>
      <c r="AN46" s="30"/>
      <c r="AO46" s="29">
        <f t="shared" si="9"/>
        <v>47310</v>
      </c>
      <c r="AP46" s="30"/>
      <c r="AQ46" s="31">
        <f t="shared" si="10"/>
        <v>47310</v>
      </c>
      <c r="AR46" s="30"/>
      <c r="AS46" s="31">
        <f t="shared" si="11"/>
        <v>94620</v>
      </c>
      <c r="AT46" s="35"/>
    </row>
    <row r="47" spans="1:46" ht="14.25" customHeight="1" x14ac:dyDescent="0.15">
      <c r="A47" s="11"/>
      <c r="B47" s="37">
        <v>41</v>
      </c>
      <c r="C47" s="38">
        <v>880000</v>
      </c>
      <c r="D47" s="39" t="s">
        <v>26</v>
      </c>
      <c r="E47" s="18">
        <f>I47*Sheet2!$B$8/100</f>
        <v>24508</v>
      </c>
      <c r="F47" s="40"/>
      <c r="G47" s="20">
        <f t="shared" si="3"/>
        <v>24508</v>
      </c>
      <c r="H47" s="41"/>
      <c r="I47" s="42">
        <f t="shared" si="4"/>
        <v>49016</v>
      </c>
      <c r="J47" s="40"/>
      <c r="K47" s="21">
        <f>O47*Sheet2!$B$8/100</f>
        <v>17600</v>
      </c>
      <c r="L47" s="41"/>
      <c r="M47" s="20">
        <f t="shared" si="5"/>
        <v>17600</v>
      </c>
      <c r="N47" s="41"/>
      <c r="O47" s="20">
        <f>C47*Sheet2!$B$5/1000</f>
        <v>35200</v>
      </c>
      <c r="P47" s="43"/>
      <c r="Q47" s="24">
        <f>U47*Sheet2!$B$8/100</f>
        <v>42108</v>
      </c>
      <c r="R47" s="40"/>
      <c r="S47" s="42">
        <f t="shared" si="7"/>
        <v>42108</v>
      </c>
      <c r="T47" s="40"/>
      <c r="U47" s="20">
        <f>$C47*Sheet2!$B$3/1000</f>
        <v>84216</v>
      </c>
      <c r="V47" s="40"/>
      <c r="W47" s="18">
        <f>AA47*Sheet2!$B$8/100</f>
        <v>572</v>
      </c>
      <c r="X47" s="40"/>
      <c r="Y47" s="42">
        <f t="shared" si="8"/>
        <v>572</v>
      </c>
      <c r="Z47" s="40"/>
      <c r="AA47" s="20">
        <f>$C47*Sheet2!$C$3/1000</f>
        <v>1144</v>
      </c>
      <c r="AB47" s="40"/>
      <c r="AC47" s="44">
        <f t="shared" si="0"/>
        <v>42680</v>
      </c>
      <c r="AD47" s="40"/>
      <c r="AE47" s="42">
        <f t="shared" si="1"/>
        <v>42680</v>
      </c>
      <c r="AF47" s="40"/>
      <c r="AG47" s="42">
        <f t="shared" si="2"/>
        <v>85360</v>
      </c>
      <c r="AH47" s="45"/>
      <c r="AI47" s="20">
        <f>$AM47*Sheet2!$C$8/100</f>
        <v>7480</v>
      </c>
      <c r="AJ47" s="46"/>
      <c r="AK47" s="42">
        <f t="shared" si="6"/>
        <v>7480</v>
      </c>
      <c r="AL47" s="40"/>
      <c r="AM47" s="20">
        <f>C47*Sheet2!$D$3/1000</f>
        <v>14960</v>
      </c>
      <c r="AN47" s="40"/>
      <c r="AO47" s="44">
        <f t="shared" si="9"/>
        <v>50160</v>
      </c>
      <c r="AP47" s="40"/>
      <c r="AQ47" s="42">
        <f t="shared" si="10"/>
        <v>50160</v>
      </c>
      <c r="AR47" s="40"/>
      <c r="AS47" s="42">
        <f t="shared" si="11"/>
        <v>100320</v>
      </c>
      <c r="AT47" s="45"/>
    </row>
    <row r="48" spans="1:46" ht="14.25" customHeight="1" x14ac:dyDescent="0.15">
      <c r="A48" s="11"/>
      <c r="B48" s="26">
        <v>42</v>
      </c>
      <c r="C48" s="27">
        <v>930000</v>
      </c>
      <c r="D48" s="28" t="s">
        <v>25</v>
      </c>
      <c r="E48" s="29">
        <f>I48*Sheet2!$B$8/100</f>
        <v>25900.5</v>
      </c>
      <c r="F48" s="30"/>
      <c r="G48" s="31">
        <f t="shared" si="3"/>
        <v>25900.5</v>
      </c>
      <c r="H48" s="32"/>
      <c r="I48" s="31">
        <f t="shared" si="4"/>
        <v>51801</v>
      </c>
      <c r="J48" s="30"/>
      <c r="K48" s="33">
        <f>O48*Sheet2!$B$8/100</f>
        <v>18600</v>
      </c>
      <c r="L48" s="32"/>
      <c r="M48" s="31">
        <f t="shared" si="5"/>
        <v>18600</v>
      </c>
      <c r="N48" s="32"/>
      <c r="O48" s="31">
        <f>C48*Sheet2!$B$5/1000</f>
        <v>37200</v>
      </c>
      <c r="P48" s="34"/>
      <c r="Q48" s="30">
        <f>U48*Sheet2!$B$8/100</f>
        <v>44500.5</v>
      </c>
      <c r="R48" s="30"/>
      <c r="S48" s="31">
        <f t="shared" si="7"/>
        <v>44500.5</v>
      </c>
      <c r="T48" s="30"/>
      <c r="U48" s="31">
        <f>$C48*Sheet2!$B$3/1000</f>
        <v>89001</v>
      </c>
      <c r="V48" s="30"/>
      <c r="W48" s="29">
        <f>AA48*Sheet2!$B$8/100</f>
        <v>604.5</v>
      </c>
      <c r="X48" s="30"/>
      <c r="Y48" s="31">
        <f t="shared" si="8"/>
        <v>604.5</v>
      </c>
      <c r="Z48" s="30"/>
      <c r="AA48" s="31">
        <f>$C48*Sheet2!$C$3/1000</f>
        <v>1209</v>
      </c>
      <c r="AB48" s="30"/>
      <c r="AC48" s="29">
        <f t="shared" si="0"/>
        <v>45105</v>
      </c>
      <c r="AD48" s="30"/>
      <c r="AE48" s="31">
        <f t="shared" si="1"/>
        <v>45105</v>
      </c>
      <c r="AF48" s="30"/>
      <c r="AG48" s="31">
        <f t="shared" si="2"/>
        <v>90210</v>
      </c>
      <c r="AH48" s="35"/>
      <c r="AI48" s="31">
        <f>$AM48*Sheet2!$C$8/100</f>
        <v>7905</v>
      </c>
      <c r="AJ48" s="36"/>
      <c r="AK48" s="31">
        <f t="shared" si="6"/>
        <v>7905</v>
      </c>
      <c r="AL48" s="30"/>
      <c r="AM48" s="31">
        <f>C48*Sheet2!$D$3/1000</f>
        <v>15810</v>
      </c>
      <c r="AN48" s="30"/>
      <c r="AO48" s="29">
        <f t="shared" si="9"/>
        <v>53010</v>
      </c>
      <c r="AP48" s="30"/>
      <c r="AQ48" s="31">
        <f t="shared" si="10"/>
        <v>53010</v>
      </c>
      <c r="AR48" s="30"/>
      <c r="AS48" s="31">
        <f t="shared" si="11"/>
        <v>106020</v>
      </c>
      <c r="AT48" s="35"/>
    </row>
    <row r="49" spans="1:46" ht="14.25" customHeight="1" x14ac:dyDescent="0.15">
      <c r="A49" s="11"/>
      <c r="B49" s="37">
        <v>43</v>
      </c>
      <c r="C49" s="38">
        <v>980000</v>
      </c>
      <c r="D49" s="39" t="s">
        <v>24</v>
      </c>
      <c r="E49" s="18">
        <f>I49*Sheet2!$B$8/100</f>
        <v>27293</v>
      </c>
      <c r="F49" s="40"/>
      <c r="G49" s="20">
        <f t="shared" si="3"/>
        <v>27293</v>
      </c>
      <c r="H49" s="41"/>
      <c r="I49" s="42">
        <f t="shared" si="4"/>
        <v>54586</v>
      </c>
      <c r="J49" s="40"/>
      <c r="K49" s="21">
        <f>O49*Sheet2!$B$8/100</f>
        <v>19600</v>
      </c>
      <c r="L49" s="41"/>
      <c r="M49" s="20">
        <f t="shared" si="5"/>
        <v>19600</v>
      </c>
      <c r="N49" s="41"/>
      <c r="O49" s="20">
        <f>C49*Sheet2!$B$5/1000</f>
        <v>39200</v>
      </c>
      <c r="P49" s="43"/>
      <c r="Q49" s="24">
        <f>U49*Sheet2!$B$8/100</f>
        <v>46893</v>
      </c>
      <c r="R49" s="40"/>
      <c r="S49" s="42">
        <f>U49-Q49</f>
        <v>46893</v>
      </c>
      <c r="T49" s="40"/>
      <c r="U49" s="20">
        <f>$C49*Sheet2!$B$3/1000</f>
        <v>93786</v>
      </c>
      <c r="V49" s="40"/>
      <c r="W49" s="18">
        <f>AA49*Sheet2!$B$8/100</f>
        <v>637</v>
      </c>
      <c r="X49" s="40"/>
      <c r="Y49" s="42">
        <f>AA49-W49</f>
        <v>637</v>
      </c>
      <c r="Z49" s="40"/>
      <c r="AA49" s="20">
        <f>$C49*Sheet2!$C$3/1000</f>
        <v>1274</v>
      </c>
      <c r="AB49" s="40"/>
      <c r="AC49" s="44">
        <f t="shared" si="0"/>
        <v>47530</v>
      </c>
      <c r="AD49" s="40"/>
      <c r="AE49" s="42">
        <f t="shared" si="1"/>
        <v>47530</v>
      </c>
      <c r="AF49" s="40"/>
      <c r="AG49" s="42">
        <f t="shared" si="2"/>
        <v>95060</v>
      </c>
      <c r="AH49" s="45"/>
      <c r="AI49" s="20">
        <f>$AM49*Sheet2!$C$8/100</f>
        <v>8330</v>
      </c>
      <c r="AJ49" s="46"/>
      <c r="AK49" s="42">
        <f t="shared" si="6"/>
        <v>8330</v>
      </c>
      <c r="AL49" s="40"/>
      <c r="AM49" s="20">
        <f>C49*Sheet2!$D$3/1000</f>
        <v>16660</v>
      </c>
      <c r="AN49" s="40"/>
      <c r="AO49" s="44">
        <f>AC49+AI49</f>
        <v>55860</v>
      </c>
      <c r="AP49" s="40"/>
      <c r="AQ49" s="42">
        <f>AE49+AK49</f>
        <v>55860</v>
      </c>
      <c r="AR49" s="40"/>
      <c r="AS49" s="42">
        <f>AG49+AM49</f>
        <v>111720</v>
      </c>
      <c r="AT49" s="45"/>
    </row>
    <row r="50" spans="1:46" ht="14.25" customHeight="1" x14ac:dyDescent="0.15">
      <c r="A50" s="11"/>
      <c r="B50" s="26">
        <v>44</v>
      </c>
      <c r="C50" s="27">
        <v>1030000</v>
      </c>
      <c r="D50" s="28" t="s">
        <v>23</v>
      </c>
      <c r="E50" s="29">
        <f>I50*Sheet2!$B$8/100</f>
        <v>28685.5</v>
      </c>
      <c r="F50" s="30"/>
      <c r="G50" s="31">
        <f t="shared" si="3"/>
        <v>28685.5</v>
      </c>
      <c r="H50" s="32"/>
      <c r="I50" s="31">
        <f t="shared" si="4"/>
        <v>57371</v>
      </c>
      <c r="J50" s="30"/>
      <c r="K50" s="33">
        <f>O50*Sheet2!$B$8/100</f>
        <v>20600</v>
      </c>
      <c r="L50" s="32"/>
      <c r="M50" s="31">
        <f t="shared" si="5"/>
        <v>20600</v>
      </c>
      <c r="N50" s="32"/>
      <c r="O50" s="31">
        <f>C50*Sheet2!$B$5/1000</f>
        <v>41200</v>
      </c>
      <c r="P50" s="34"/>
      <c r="Q50" s="30">
        <f>U50*Sheet2!$B$8/100</f>
        <v>49285.5</v>
      </c>
      <c r="R50" s="30"/>
      <c r="S50" s="31">
        <f>U50-Q50</f>
        <v>49285.5</v>
      </c>
      <c r="T50" s="30"/>
      <c r="U50" s="31">
        <f>$C50*Sheet2!$B$3/1000</f>
        <v>98571</v>
      </c>
      <c r="V50" s="30"/>
      <c r="W50" s="29">
        <f>AA50*Sheet2!$B$8/100</f>
        <v>669.5</v>
      </c>
      <c r="X50" s="30"/>
      <c r="Y50" s="31">
        <f>AA50-W50</f>
        <v>669.5</v>
      </c>
      <c r="Z50" s="30"/>
      <c r="AA50" s="31">
        <f>$C50*Sheet2!$C$3/1000</f>
        <v>1339</v>
      </c>
      <c r="AB50" s="30"/>
      <c r="AC50" s="29">
        <f t="shared" si="0"/>
        <v>49955</v>
      </c>
      <c r="AD50" s="30"/>
      <c r="AE50" s="31">
        <f t="shared" si="1"/>
        <v>49955</v>
      </c>
      <c r="AF50" s="30"/>
      <c r="AG50" s="31">
        <f t="shared" si="2"/>
        <v>99910</v>
      </c>
      <c r="AH50" s="35"/>
      <c r="AI50" s="31">
        <f>$AM50*Sheet2!$C$8/100</f>
        <v>8755</v>
      </c>
      <c r="AJ50" s="36"/>
      <c r="AK50" s="31">
        <f t="shared" si="6"/>
        <v>8755</v>
      </c>
      <c r="AL50" s="30"/>
      <c r="AM50" s="31">
        <f>C50*Sheet2!$D$3/1000</f>
        <v>17510</v>
      </c>
      <c r="AN50" s="30"/>
      <c r="AO50" s="29">
        <f>AC50+AI50</f>
        <v>58710</v>
      </c>
      <c r="AP50" s="30"/>
      <c r="AQ50" s="31">
        <f>AE50+AK50</f>
        <v>58710</v>
      </c>
      <c r="AR50" s="30"/>
      <c r="AS50" s="31">
        <f>AG50+AM50</f>
        <v>117420</v>
      </c>
      <c r="AT50" s="35"/>
    </row>
    <row r="51" spans="1:46" ht="14.25" customHeight="1" x14ac:dyDescent="0.15">
      <c r="A51" s="11"/>
      <c r="B51" s="37">
        <v>45</v>
      </c>
      <c r="C51" s="38">
        <v>1090000</v>
      </c>
      <c r="D51" s="39" t="s">
        <v>22</v>
      </c>
      <c r="E51" s="18">
        <f>I51*Sheet2!$B$8/100</f>
        <v>30356.5</v>
      </c>
      <c r="F51" s="40"/>
      <c r="G51" s="20">
        <f t="shared" si="3"/>
        <v>30356.5</v>
      </c>
      <c r="H51" s="41"/>
      <c r="I51" s="42">
        <f t="shared" si="4"/>
        <v>60713</v>
      </c>
      <c r="J51" s="40"/>
      <c r="K51" s="21">
        <f>O51*Sheet2!$B$8/100</f>
        <v>21800</v>
      </c>
      <c r="L51" s="41"/>
      <c r="M51" s="20">
        <f t="shared" si="5"/>
        <v>21800</v>
      </c>
      <c r="N51" s="41"/>
      <c r="O51" s="20">
        <f>C51*Sheet2!$B$5/1000</f>
        <v>43600</v>
      </c>
      <c r="P51" s="43"/>
      <c r="Q51" s="24">
        <f>U51*Sheet2!$B$8/100</f>
        <v>52156.5</v>
      </c>
      <c r="R51" s="40"/>
      <c r="S51" s="42">
        <f>U51-Q51</f>
        <v>52156.5</v>
      </c>
      <c r="T51" s="40"/>
      <c r="U51" s="20">
        <f>$C51*Sheet2!$B$3/1000</f>
        <v>104313</v>
      </c>
      <c r="V51" s="40"/>
      <c r="W51" s="18">
        <f>AA51*Sheet2!$B$8/100</f>
        <v>708.5</v>
      </c>
      <c r="X51" s="40"/>
      <c r="Y51" s="42">
        <f>AA51-W51</f>
        <v>708.5</v>
      </c>
      <c r="Z51" s="40"/>
      <c r="AA51" s="20">
        <f>$C51*Sheet2!$C$3/1000</f>
        <v>1417</v>
      </c>
      <c r="AB51" s="40"/>
      <c r="AC51" s="44">
        <f t="shared" si="0"/>
        <v>52865</v>
      </c>
      <c r="AD51" s="40"/>
      <c r="AE51" s="42">
        <f t="shared" si="1"/>
        <v>52865</v>
      </c>
      <c r="AF51" s="40"/>
      <c r="AG51" s="42">
        <f t="shared" si="2"/>
        <v>105730</v>
      </c>
      <c r="AH51" s="45"/>
      <c r="AI51" s="20">
        <f>$AM51*Sheet2!$C$8/100</f>
        <v>9265</v>
      </c>
      <c r="AJ51" s="46"/>
      <c r="AK51" s="42">
        <f t="shared" si="6"/>
        <v>9265</v>
      </c>
      <c r="AL51" s="40"/>
      <c r="AM51" s="20">
        <f>C51*Sheet2!$D$3/1000</f>
        <v>18530</v>
      </c>
      <c r="AN51" s="40"/>
      <c r="AO51" s="44">
        <f>AC51+AI51</f>
        <v>62130</v>
      </c>
      <c r="AP51" s="40"/>
      <c r="AQ51" s="42">
        <f>AE51+AK51</f>
        <v>62130</v>
      </c>
      <c r="AR51" s="40"/>
      <c r="AS51" s="42">
        <f>AG51+AM51</f>
        <v>124260</v>
      </c>
      <c r="AT51" s="45"/>
    </row>
    <row r="52" spans="1:46" ht="14.25" customHeight="1" x14ac:dyDescent="0.15">
      <c r="A52" s="11"/>
      <c r="B52" s="26">
        <v>46</v>
      </c>
      <c r="C52" s="27">
        <v>1150000</v>
      </c>
      <c r="D52" s="48" t="s">
        <v>21</v>
      </c>
      <c r="E52" s="29">
        <f>I52*Sheet2!$B$8/100</f>
        <v>32027.5</v>
      </c>
      <c r="F52" s="30"/>
      <c r="G52" s="31">
        <f t="shared" si="3"/>
        <v>32027.5</v>
      </c>
      <c r="H52" s="32"/>
      <c r="I52" s="31">
        <f t="shared" si="4"/>
        <v>64055</v>
      </c>
      <c r="J52" s="30"/>
      <c r="K52" s="33">
        <f>O52*Sheet2!$B$8/100</f>
        <v>23000</v>
      </c>
      <c r="L52" s="32"/>
      <c r="M52" s="31">
        <f t="shared" si="5"/>
        <v>23000</v>
      </c>
      <c r="N52" s="32"/>
      <c r="O52" s="31">
        <f>C52*Sheet2!$B$5/1000</f>
        <v>46000</v>
      </c>
      <c r="P52" s="34"/>
      <c r="Q52" s="30">
        <f>U52*Sheet2!$B$8/100</f>
        <v>55027.5</v>
      </c>
      <c r="R52" s="30"/>
      <c r="S52" s="31">
        <f>U52-Q52</f>
        <v>55027.5</v>
      </c>
      <c r="T52" s="30"/>
      <c r="U52" s="31">
        <f>$C52*Sheet2!$B$3/1000</f>
        <v>110055</v>
      </c>
      <c r="V52" s="30"/>
      <c r="W52" s="29">
        <f>AA52*Sheet2!$B$8/100</f>
        <v>747.5</v>
      </c>
      <c r="X52" s="30"/>
      <c r="Y52" s="31">
        <f>AA52-W52</f>
        <v>747.5</v>
      </c>
      <c r="Z52" s="30"/>
      <c r="AA52" s="31">
        <f>$C52*Sheet2!$C$3/1000</f>
        <v>1495</v>
      </c>
      <c r="AB52" s="30"/>
      <c r="AC52" s="29">
        <f t="shared" si="0"/>
        <v>55775</v>
      </c>
      <c r="AD52" s="30"/>
      <c r="AE52" s="31">
        <f t="shared" si="1"/>
        <v>55775</v>
      </c>
      <c r="AF52" s="30"/>
      <c r="AG52" s="31">
        <f t="shared" si="2"/>
        <v>111550</v>
      </c>
      <c r="AH52" s="35"/>
      <c r="AI52" s="31">
        <f>$AM52*Sheet2!$C$8/100</f>
        <v>9775</v>
      </c>
      <c r="AJ52" s="36"/>
      <c r="AK52" s="31">
        <f t="shared" si="6"/>
        <v>9775</v>
      </c>
      <c r="AL52" s="30"/>
      <c r="AM52" s="31">
        <f>C52*Sheet2!$D$3/1000</f>
        <v>19550</v>
      </c>
      <c r="AN52" s="30"/>
      <c r="AO52" s="29">
        <f>AC52+AI52</f>
        <v>65550</v>
      </c>
      <c r="AP52" s="30"/>
      <c r="AQ52" s="31">
        <f>AE52+AK52</f>
        <v>65550</v>
      </c>
      <c r="AR52" s="30"/>
      <c r="AS52" s="31">
        <f>AG52+AM52</f>
        <v>131100</v>
      </c>
      <c r="AT52" s="35"/>
    </row>
    <row r="53" spans="1:46" ht="14.25" customHeight="1" x14ac:dyDescent="0.15">
      <c r="A53" s="11"/>
      <c r="B53" s="49">
        <v>47</v>
      </c>
      <c r="C53" s="50">
        <v>1210000</v>
      </c>
      <c r="D53" s="51" t="s">
        <v>104</v>
      </c>
      <c r="E53" s="52">
        <f>I53*Sheet2!$B$8/100</f>
        <v>33698.5</v>
      </c>
      <c r="F53" s="53"/>
      <c r="G53" s="54">
        <f t="shared" si="3"/>
        <v>33698.5</v>
      </c>
      <c r="H53" s="55"/>
      <c r="I53" s="56">
        <f t="shared" si="4"/>
        <v>67397</v>
      </c>
      <c r="J53" s="53"/>
      <c r="K53" s="57">
        <f>O53*Sheet2!$B$8/100</f>
        <v>24200</v>
      </c>
      <c r="L53" s="55"/>
      <c r="M53" s="54">
        <f t="shared" si="5"/>
        <v>24200</v>
      </c>
      <c r="N53" s="55"/>
      <c r="O53" s="54">
        <f>C53*Sheet2!$B$5/1000</f>
        <v>48400</v>
      </c>
      <c r="P53" s="58"/>
      <c r="Q53" s="59">
        <f>U53*Sheet2!$B$8/100</f>
        <v>57898.5</v>
      </c>
      <c r="R53" s="60"/>
      <c r="S53" s="56">
        <f t="shared" si="7"/>
        <v>57898.5</v>
      </c>
      <c r="T53" s="60"/>
      <c r="U53" s="54">
        <f>$C53*Sheet2!$B$3/1000</f>
        <v>115797</v>
      </c>
      <c r="V53" s="60"/>
      <c r="W53" s="52">
        <f>AA53*Sheet2!$B$8/100</f>
        <v>786.5</v>
      </c>
      <c r="X53" s="60"/>
      <c r="Y53" s="56">
        <f t="shared" si="8"/>
        <v>786.5</v>
      </c>
      <c r="Z53" s="60"/>
      <c r="AA53" s="54">
        <f>$C53*Sheet2!$C$3/1000</f>
        <v>1573</v>
      </c>
      <c r="AB53" s="60"/>
      <c r="AC53" s="61">
        <f t="shared" si="0"/>
        <v>58685</v>
      </c>
      <c r="AD53" s="60"/>
      <c r="AE53" s="56">
        <f t="shared" si="1"/>
        <v>58685</v>
      </c>
      <c r="AF53" s="60"/>
      <c r="AG53" s="56">
        <f t="shared" si="2"/>
        <v>117370</v>
      </c>
      <c r="AH53" s="62"/>
      <c r="AI53" s="54">
        <f>$AM53*Sheet2!$C$8/100</f>
        <v>10285</v>
      </c>
      <c r="AJ53" s="63"/>
      <c r="AK53" s="56">
        <f t="shared" si="6"/>
        <v>10285</v>
      </c>
      <c r="AL53" s="60"/>
      <c r="AM53" s="54">
        <f>C53*Sheet2!$D$3/1000</f>
        <v>20570</v>
      </c>
      <c r="AN53" s="60"/>
      <c r="AO53" s="61">
        <f t="shared" si="9"/>
        <v>68970</v>
      </c>
      <c r="AP53" s="60"/>
      <c r="AQ53" s="56">
        <f t="shared" si="10"/>
        <v>68970</v>
      </c>
      <c r="AR53" s="60"/>
      <c r="AS53" s="56">
        <f t="shared" si="11"/>
        <v>137940</v>
      </c>
      <c r="AT53" s="62"/>
    </row>
    <row r="54" spans="1:46" ht="14.25" customHeight="1" x14ac:dyDescent="0.15">
      <c r="A54" s="11"/>
      <c r="B54" s="26">
        <v>48</v>
      </c>
      <c r="C54" s="27">
        <v>1270000</v>
      </c>
      <c r="D54" s="48" t="s">
        <v>105</v>
      </c>
      <c r="E54" s="29">
        <f>I54*Sheet2!$B$8/100</f>
        <v>35369.5</v>
      </c>
      <c r="F54" s="30"/>
      <c r="G54" s="31">
        <f t="shared" ref="G54:G56" si="12">I54-E54</f>
        <v>35369.5</v>
      </c>
      <c r="H54" s="32"/>
      <c r="I54" s="31">
        <f t="shared" ref="I54:I56" si="13">U54-O54</f>
        <v>70739</v>
      </c>
      <c r="J54" s="30"/>
      <c r="K54" s="33">
        <f>O54*Sheet2!$B$8/100</f>
        <v>25400</v>
      </c>
      <c r="L54" s="32"/>
      <c r="M54" s="31">
        <f t="shared" ref="M54:M56" si="14">O54-K54</f>
        <v>25400</v>
      </c>
      <c r="N54" s="32"/>
      <c r="O54" s="31">
        <f>C54*Sheet2!$B$5/1000</f>
        <v>50800</v>
      </c>
      <c r="P54" s="34"/>
      <c r="Q54" s="30">
        <f>U54*Sheet2!$B$8/100</f>
        <v>60769.5</v>
      </c>
      <c r="R54" s="30"/>
      <c r="S54" s="31">
        <f>U54-Q54</f>
        <v>60769.5</v>
      </c>
      <c r="T54" s="30"/>
      <c r="U54" s="31">
        <f>$C54*Sheet2!$B$3/1000</f>
        <v>121539</v>
      </c>
      <c r="V54" s="30"/>
      <c r="W54" s="29">
        <f>AA54*Sheet2!$B$8/100</f>
        <v>825.5</v>
      </c>
      <c r="X54" s="30"/>
      <c r="Y54" s="31">
        <f>AA54-W54</f>
        <v>825.5</v>
      </c>
      <c r="Z54" s="30"/>
      <c r="AA54" s="31">
        <f>$C54*Sheet2!$C$3/1000</f>
        <v>1651</v>
      </c>
      <c r="AB54" s="30"/>
      <c r="AC54" s="29">
        <f t="shared" ref="AC54:AC56" si="15">Q54+W54</f>
        <v>61595</v>
      </c>
      <c r="AD54" s="30"/>
      <c r="AE54" s="31">
        <f t="shared" ref="AE54:AE56" si="16">S54+Y54</f>
        <v>61595</v>
      </c>
      <c r="AF54" s="30"/>
      <c r="AG54" s="31">
        <f t="shared" ref="AG54:AG56" si="17">U54+AA54</f>
        <v>123190</v>
      </c>
      <c r="AH54" s="35"/>
      <c r="AI54" s="31">
        <f>$AM54*Sheet2!$C$8/100</f>
        <v>10795</v>
      </c>
      <c r="AJ54" s="36"/>
      <c r="AK54" s="31">
        <f t="shared" ref="AK54:AK56" si="18">AM54-AI54</f>
        <v>10795</v>
      </c>
      <c r="AL54" s="30"/>
      <c r="AM54" s="31">
        <f>C54*Sheet2!$D$3/1000</f>
        <v>21590</v>
      </c>
      <c r="AN54" s="30"/>
      <c r="AO54" s="29">
        <f>AC54+AI54</f>
        <v>72390</v>
      </c>
      <c r="AP54" s="30"/>
      <c r="AQ54" s="31">
        <f>AE54+AK54</f>
        <v>72390</v>
      </c>
      <c r="AR54" s="30"/>
      <c r="AS54" s="31">
        <f>AG54+AM54</f>
        <v>144780</v>
      </c>
      <c r="AT54" s="35"/>
    </row>
    <row r="55" spans="1:46" ht="14.25" customHeight="1" x14ac:dyDescent="0.15">
      <c r="A55" s="11"/>
      <c r="B55" s="37">
        <v>49</v>
      </c>
      <c r="C55" s="38">
        <v>1330000</v>
      </c>
      <c r="D55" s="64" t="s">
        <v>106</v>
      </c>
      <c r="E55" s="18">
        <f>I55*Sheet2!$B$8/100</f>
        <v>37040.5</v>
      </c>
      <c r="F55" s="65"/>
      <c r="G55" s="20">
        <f t="shared" si="12"/>
        <v>37040.5</v>
      </c>
      <c r="H55" s="66"/>
      <c r="I55" s="42">
        <f t="shared" si="13"/>
        <v>74081</v>
      </c>
      <c r="J55" s="65"/>
      <c r="K55" s="21">
        <f>O55*Sheet2!$B$8/100</f>
        <v>26600</v>
      </c>
      <c r="L55" s="66"/>
      <c r="M55" s="20">
        <f t="shared" si="14"/>
        <v>26600</v>
      </c>
      <c r="N55" s="66"/>
      <c r="O55" s="20">
        <f>C55*Sheet2!$B$5/1000</f>
        <v>53200</v>
      </c>
      <c r="P55" s="67"/>
      <c r="Q55" s="24">
        <f>U55*Sheet2!$B$8/100</f>
        <v>63640.5</v>
      </c>
      <c r="R55" s="40"/>
      <c r="S55" s="42">
        <f t="shared" ref="S55" si="19">U55-Q55</f>
        <v>63640.5</v>
      </c>
      <c r="T55" s="40"/>
      <c r="U55" s="20">
        <f>$C55*Sheet2!$B$3/1000</f>
        <v>127281</v>
      </c>
      <c r="V55" s="40"/>
      <c r="W55" s="18">
        <f>AA55*Sheet2!$B$8/100</f>
        <v>864.5</v>
      </c>
      <c r="X55" s="40"/>
      <c r="Y55" s="42">
        <f t="shared" ref="Y55" si="20">AA55-W55</f>
        <v>864.5</v>
      </c>
      <c r="Z55" s="40"/>
      <c r="AA55" s="20">
        <f>$C55*Sheet2!$C$3/1000</f>
        <v>1729</v>
      </c>
      <c r="AB55" s="40"/>
      <c r="AC55" s="44">
        <f t="shared" si="15"/>
        <v>64505</v>
      </c>
      <c r="AD55" s="40"/>
      <c r="AE55" s="42">
        <f t="shared" si="16"/>
        <v>64505</v>
      </c>
      <c r="AF55" s="40"/>
      <c r="AG55" s="42">
        <f t="shared" si="17"/>
        <v>129010</v>
      </c>
      <c r="AH55" s="45"/>
      <c r="AI55" s="20">
        <f>$AM55*Sheet2!$C$8/100</f>
        <v>11305</v>
      </c>
      <c r="AJ55" s="46"/>
      <c r="AK55" s="42">
        <f t="shared" si="18"/>
        <v>11305</v>
      </c>
      <c r="AL55" s="40"/>
      <c r="AM55" s="20">
        <f>C55*Sheet2!$D$3/1000</f>
        <v>22610</v>
      </c>
      <c r="AN55" s="40"/>
      <c r="AO55" s="44">
        <f t="shared" ref="AO55" si="21">AC55+AI55</f>
        <v>75810</v>
      </c>
      <c r="AP55" s="40"/>
      <c r="AQ55" s="42">
        <f t="shared" ref="AQ55" si="22">AE55+AK55</f>
        <v>75810</v>
      </c>
      <c r="AR55" s="40"/>
      <c r="AS55" s="42">
        <f t="shared" ref="AS55" si="23">AG55+AM55</f>
        <v>151620</v>
      </c>
      <c r="AT55" s="45"/>
    </row>
    <row r="56" spans="1:46" ht="14.25" customHeight="1" thickBot="1" x14ac:dyDescent="0.2">
      <c r="A56" s="11"/>
      <c r="B56" s="68">
        <v>50</v>
      </c>
      <c r="C56" s="69">
        <v>1390000</v>
      </c>
      <c r="D56" s="70" t="s">
        <v>107</v>
      </c>
      <c r="E56" s="71">
        <f>I56*Sheet2!$B$8/100</f>
        <v>38711.5</v>
      </c>
      <c r="F56" s="72"/>
      <c r="G56" s="73">
        <f t="shared" si="12"/>
        <v>38711.5</v>
      </c>
      <c r="H56" s="74"/>
      <c r="I56" s="73">
        <f t="shared" si="13"/>
        <v>77423</v>
      </c>
      <c r="J56" s="72"/>
      <c r="K56" s="75">
        <f>O56*Sheet2!$B$8/100</f>
        <v>27800</v>
      </c>
      <c r="L56" s="74"/>
      <c r="M56" s="73">
        <f t="shared" si="14"/>
        <v>27800</v>
      </c>
      <c r="N56" s="74"/>
      <c r="O56" s="73">
        <f>C56*Sheet2!$B$5/1000</f>
        <v>55600</v>
      </c>
      <c r="P56" s="76"/>
      <c r="Q56" s="72">
        <f>U56*Sheet2!$B$8/100</f>
        <v>66511.5</v>
      </c>
      <c r="R56" s="72"/>
      <c r="S56" s="73">
        <f>U56-Q56</f>
        <v>66511.5</v>
      </c>
      <c r="T56" s="72"/>
      <c r="U56" s="73">
        <f>$C56*Sheet2!$B$3/1000</f>
        <v>133023</v>
      </c>
      <c r="V56" s="72"/>
      <c r="W56" s="71">
        <f>AA56*Sheet2!$B$8/100</f>
        <v>903.5</v>
      </c>
      <c r="X56" s="72"/>
      <c r="Y56" s="73">
        <f>AA56-W56</f>
        <v>903.5</v>
      </c>
      <c r="Z56" s="72"/>
      <c r="AA56" s="73">
        <f>$C56*Sheet2!$C$3/1000</f>
        <v>1807</v>
      </c>
      <c r="AB56" s="72"/>
      <c r="AC56" s="71">
        <f t="shared" si="15"/>
        <v>67415</v>
      </c>
      <c r="AD56" s="72"/>
      <c r="AE56" s="73">
        <f t="shared" si="16"/>
        <v>67415</v>
      </c>
      <c r="AF56" s="72"/>
      <c r="AG56" s="73">
        <f t="shared" si="17"/>
        <v>134830</v>
      </c>
      <c r="AH56" s="77"/>
      <c r="AI56" s="73">
        <f>$AM56*Sheet2!$C$8/100</f>
        <v>11815</v>
      </c>
      <c r="AJ56" s="78"/>
      <c r="AK56" s="73">
        <f t="shared" si="18"/>
        <v>11815</v>
      </c>
      <c r="AL56" s="72"/>
      <c r="AM56" s="73">
        <f>C56*Sheet2!$D$3/1000</f>
        <v>23630</v>
      </c>
      <c r="AN56" s="72"/>
      <c r="AO56" s="71">
        <f>AC56+AI56</f>
        <v>79230</v>
      </c>
      <c r="AP56" s="72"/>
      <c r="AQ56" s="73">
        <f>AE56+AK56</f>
        <v>79230</v>
      </c>
      <c r="AR56" s="72"/>
      <c r="AS56" s="73">
        <f>AG56+AM56</f>
        <v>158460</v>
      </c>
      <c r="AT56" s="77"/>
    </row>
    <row r="57" spans="1:46" s="82" customFormat="1" ht="14.1" customHeight="1" x14ac:dyDescent="0.15">
      <c r="C57" s="108" t="s">
        <v>122</v>
      </c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83"/>
      <c r="S57" s="84"/>
      <c r="T57" s="83"/>
      <c r="U57" s="85"/>
      <c r="V57" s="86"/>
      <c r="W57" s="85"/>
      <c r="X57" s="86"/>
      <c r="Y57" s="85"/>
      <c r="Z57" s="86"/>
      <c r="AA57" s="85"/>
      <c r="AB57" s="83"/>
      <c r="AC57" s="84"/>
      <c r="AE57" s="87"/>
      <c r="AG57" s="87"/>
      <c r="AI57" s="88"/>
      <c r="AK57" s="87"/>
      <c r="AM57" s="87"/>
      <c r="AO57" s="96" t="s">
        <v>19</v>
      </c>
      <c r="AP57" s="96"/>
      <c r="AQ57" s="96"/>
      <c r="AR57" s="96"/>
      <c r="AS57" s="96"/>
      <c r="AT57" s="96"/>
    </row>
    <row r="58" spans="1:46" s="82" customFormat="1" ht="14.1" customHeight="1" x14ac:dyDescent="0.15">
      <c r="C58" s="97" t="s">
        <v>109</v>
      </c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E58" s="87"/>
      <c r="AG58" s="87"/>
      <c r="AI58" s="87"/>
      <c r="AK58" s="87"/>
      <c r="AM58" s="87"/>
    </row>
    <row r="59" spans="1:46" s="82" customFormat="1" ht="14.1" customHeight="1" x14ac:dyDescent="0.15">
      <c r="C59" s="116" t="s">
        <v>110</v>
      </c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E59" s="87"/>
      <c r="AG59" s="87"/>
      <c r="AI59" s="87"/>
      <c r="AK59" s="87"/>
      <c r="AM59" s="87"/>
    </row>
    <row r="60" spans="1:46" s="82" customFormat="1" ht="14.1" customHeight="1" x14ac:dyDescent="0.15">
      <c r="C60" s="97" t="s">
        <v>88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E60" s="87"/>
      <c r="AG60" s="87"/>
      <c r="AI60" s="87"/>
      <c r="AK60" s="87"/>
      <c r="AM60" s="87"/>
    </row>
    <row r="61" spans="1:46" s="82" customFormat="1" ht="14.1" customHeight="1" x14ac:dyDescent="0.15">
      <c r="C61" s="89" t="s">
        <v>121</v>
      </c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0"/>
      <c r="S61" s="81"/>
      <c r="T61" s="80"/>
      <c r="U61" s="81"/>
      <c r="V61" s="80"/>
      <c r="W61" s="81"/>
      <c r="X61" s="80"/>
      <c r="Y61" s="81"/>
      <c r="Z61" s="80"/>
      <c r="AA61" s="81"/>
      <c r="AB61" s="80"/>
      <c r="AC61" s="81"/>
      <c r="AE61" s="87"/>
      <c r="AG61" s="87"/>
      <c r="AI61" s="87"/>
      <c r="AK61" s="87"/>
      <c r="AM61" s="87"/>
    </row>
    <row r="62" spans="1:46" s="82" customFormat="1" ht="14.1" customHeight="1" x14ac:dyDescent="0.15">
      <c r="C62" s="98" t="s">
        <v>111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E62" s="87"/>
      <c r="AG62" s="87"/>
      <c r="AI62" s="87"/>
      <c r="AK62" s="87"/>
      <c r="AM62" s="87"/>
    </row>
    <row r="63" spans="1:46" s="82" customFormat="1" ht="14.1" customHeight="1" x14ac:dyDescent="0.15">
      <c r="C63" s="98" t="s">
        <v>87</v>
      </c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83"/>
      <c r="S63" s="84"/>
      <c r="T63" s="83"/>
      <c r="U63" s="84"/>
      <c r="V63" s="83"/>
      <c r="W63" s="84"/>
      <c r="X63" s="83"/>
      <c r="Y63" s="84"/>
      <c r="Z63" s="83"/>
      <c r="AA63" s="84"/>
      <c r="AB63" s="83"/>
      <c r="AC63" s="84"/>
      <c r="AE63" s="87"/>
      <c r="AG63" s="87"/>
      <c r="AI63" s="87"/>
      <c r="AK63" s="87"/>
      <c r="AM63" s="87"/>
    </row>
    <row r="64" spans="1:46" s="82" customFormat="1" ht="14.1" customHeight="1" x14ac:dyDescent="0.15">
      <c r="C64" s="97" t="s">
        <v>112</v>
      </c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E64" s="87"/>
      <c r="AG64" s="87"/>
      <c r="AI64" s="87"/>
      <c r="AK64" s="87"/>
      <c r="AM64" s="87"/>
    </row>
    <row r="65" ht="14.1" customHeight="1" x14ac:dyDescent="0.15"/>
  </sheetData>
  <sheetProtection algorithmName="SHA-512" hashValue="40R65rGE3tNtTtvLto4z9Ma1glsFZ+MaN+qcY5k/ROJi3/PYD/zJkZ3cJHNFKm9JwXdSBWopBWKYiTFkFgMQ0g==" saltValue="0CIcCYYcJyUi+CH9xlu+mQ==" spinCount="100000" sheet="1" objects="1" scenarios="1"/>
  <mergeCells count="63">
    <mergeCell ref="AI3:AN4"/>
    <mergeCell ref="AO3:AT4"/>
    <mergeCell ref="E4:J4"/>
    <mergeCell ref="K4:P4"/>
    <mergeCell ref="Q4:V4"/>
    <mergeCell ref="B3:C4"/>
    <mergeCell ref="D3:D6"/>
    <mergeCell ref="E3:V3"/>
    <mergeCell ref="W3:AB4"/>
    <mergeCell ref="AC3:AH4"/>
    <mergeCell ref="B5:B6"/>
    <mergeCell ref="C5:C6"/>
    <mergeCell ref="W5:X5"/>
    <mergeCell ref="AC6:AD6"/>
    <mergeCell ref="AE6:AF6"/>
    <mergeCell ref="AG6:AH6"/>
    <mergeCell ref="AA5:AB5"/>
    <mergeCell ref="AC5:AD5"/>
    <mergeCell ref="AE5:AF5"/>
    <mergeCell ref="AG5:AH5"/>
    <mergeCell ref="O5:P5"/>
    <mergeCell ref="AI5:AJ5"/>
    <mergeCell ref="AK5:AL5"/>
    <mergeCell ref="AO6:AP6"/>
    <mergeCell ref="AQ6:AR6"/>
    <mergeCell ref="AS6:AT6"/>
    <mergeCell ref="AI6:AJ6"/>
    <mergeCell ref="AK6:AL6"/>
    <mergeCell ref="AM6:AN6"/>
    <mergeCell ref="AQ5:AR5"/>
    <mergeCell ref="AO5:AP5"/>
    <mergeCell ref="C64:AC64"/>
    <mergeCell ref="C57:Q57"/>
    <mergeCell ref="Q6:R6"/>
    <mergeCell ref="S6:T6"/>
    <mergeCell ref="U6:V6"/>
    <mergeCell ref="W6:X6"/>
    <mergeCell ref="Y6:Z6"/>
    <mergeCell ref="AA6:AB6"/>
    <mergeCell ref="E6:F6"/>
    <mergeCell ref="G6:H6"/>
    <mergeCell ref="I6:J6"/>
    <mergeCell ref="K6:L6"/>
    <mergeCell ref="C63:Q63"/>
    <mergeCell ref="C58:AC58"/>
    <mergeCell ref="C59:AC59"/>
    <mergeCell ref="O6:P6"/>
    <mergeCell ref="B1:AT1"/>
    <mergeCell ref="AO57:AT57"/>
    <mergeCell ref="C60:AC60"/>
    <mergeCell ref="C62:AC62"/>
    <mergeCell ref="AM5:AN5"/>
    <mergeCell ref="E5:F5"/>
    <mergeCell ref="G5:H5"/>
    <mergeCell ref="I5:J5"/>
    <mergeCell ref="K5:L5"/>
    <mergeCell ref="M5:N5"/>
    <mergeCell ref="Q5:R5"/>
    <mergeCell ref="S5:T5"/>
    <mergeCell ref="U5:V5"/>
    <mergeCell ref="Y5:Z5"/>
    <mergeCell ref="M6:N6"/>
    <mergeCell ref="AS5:AT5"/>
  </mergeCells>
  <phoneticPr fontId="2"/>
  <pageMargins left="0" right="0" top="0.15748031496062992" bottom="7.874015748031496E-2" header="0" footer="0"/>
  <pageSetup paperSize="8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Sheet2</vt:lpstr>
      <vt:lpstr>料額表(A3版）</vt:lpstr>
      <vt:lpstr>'料額表(A3版）'!Print_Area</vt:lpstr>
    </vt:vector>
  </TitlesOfParts>
  <Company>東京薬業健康保険組合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WINV192</dc:creator>
  <cp:lastModifiedBy>ntanaka</cp:lastModifiedBy>
  <cp:lastPrinted>2023-02-27T05:42:44Z</cp:lastPrinted>
  <dcterms:created xsi:type="dcterms:W3CDTF">1999-10-01T02:26:54Z</dcterms:created>
  <dcterms:modified xsi:type="dcterms:W3CDTF">2023-02-27T05:42:48Z</dcterms:modified>
</cp:coreProperties>
</file>